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elashvili\Desktop\meri\"/>
    </mc:Choice>
  </mc:AlternateContent>
  <bookViews>
    <workbookView xWindow="0" yWindow="0" windowWidth="28800" windowHeight="11700" tabRatio="601" activeTab="2"/>
  </bookViews>
  <sheets>
    <sheet name=" დანართი 1" sheetId="6" r:id="rId1"/>
    <sheet name="დანართი 2" sheetId="5" r:id="rId2"/>
    <sheet name="დანართი 3" sheetId="7" r:id="rId3"/>
    <sheet name="Sheet1" sheetId="8" r:id="rId4"/>
  </sheets>
  <definedNames>
    <definedName name="_xlnm._FilterDatabase" localSheetId="1" hidden="1">'დანართი 2'!$B$7:$O$81</definedName>
    <definedName name="_xlnm._FilterDatabase" localSheetId="2" hidden="1">'დანართი 3'!$A$5:$N$402</definedName>
    <definedName name="_xlnm.Print_Area" localSheetId="0">' დანართი 1'!$A$1:$F$12</definedName>
    <definedName name="_xlnm.Print_Area" localSheetId="1">'დანართი 2'!$B$3:$K$83</definedName>
    <definedName name="_xlnm.Print_Area" localSheetId="2">'დანართი 3'!$A$2:$J$404</definedName>
    <definedName name="_xlnm.Print_Titles" localSheetId="1">'დანართი 2'!$5:$5</definedName>
  </definedNames>
  <calcPr calcId="162913"/>
</workbook>
</file>

<file path=xl/calcChain.xml><?xml version="1.0" encoding="utf-8"?>
<calcChain xmlns="http://schemas.openxmlformats.org/spreadsheetml/2006/main">
  <c r="H218" i="7" l="1"/>
  <c r="I218" i="7" s="1"/>
  <c r="F218" i="7"/>
  <c r="F99" i="7"/>
  <c r="F336" i="7"/>
  <c r="H336" i="7"/>
  <c r="I336" i="7" s="1"/>
  <c r="H99" i="7" l="1"/>
  <c r="I99" i="7" s="1"/>
  <c r="F261" i="7" l="1"/>
  <c r="F39" i="5"/>
  <c r="H43" i="5"/>
  <c r="I43" i="5" s="1"/>
  <c r="J43" i="5" s="1"/>
  <c r="F55" i="5"/>
  <c r="H46" i="5"/>
  <c r="I46" i="5" s="1"/>
  <c r="J46" i="5" s="1"/>
  <c r="E144" i="7" l="1"/>
  <c r="H400" i="7" l="1"/>
  <c r="I400" i="7" s="1"/>
  <c r="H401" i="7"/>
  <c r="I401" i="7" s="1"/>
  <c r="E398" i="7"/>
  <c r="H390" i="7"/>
  <c r="I390" i="7" s="1"/>
  <c r="H391" i="7"/>
  <c r="I391" i="7" s="1"/>
  <c r="E388" i="7"/>
  <c r="E371" i="7"/>
  <c r="H375" i="7"/>
  <c r="I375" i="7" s="1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68" i="7"/>
  <c r="I368" i="7" s="1"/>
  <c r="H369" i="7"/>
  <c r="I369" i="7" s="1"/>
  <c r="E366" i="7"/>
  <c r="H364" i="7"/>
  <c r="I364" i="7" s="1"/>
  <c r="H365" i="7"/>
  <c r="I365" i="7" s="1"/>
  <c r="E362" i="7"/>
  <c r="H360" i="7"/>
  <c r="I360" i="7" s="1"/>
  <c r="H361" i="7"/>
  <c r="I361" i="7" s="1"/>
  <c r="E358" i="7"/>
  <c r="E355" i="7"/>
  <c r="H357" i="7"/>
  <c r="I357" i="7" s="1"/>
  <c r="E352" i="7"/>
  <c r="H354" i="7"/>
  <c r="I354" i="7" s="1"/>
  <c r="H350" i="7"/>
  <c r="I350" i="7" s="1"/>
  <c r="H351" i="7"/>
  <c r="I351" i="7" s="1"/>
  <c r="E348" i="7"/>
  <c r="E333" i="7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E326" i="7"/>
  <c r="H328" i="7"/>
  <c r="I328" i="7" s="1"/>
  <c r="E320" i="7"/>
  <c r="H322" i="7"/>
  <c r="I322" i="7" s="1"/>
  <c r="H318" i="7"/>
  <c r="I318" i="7" s="1"/>
  <c r="H319" i="7"/>
  <c r="I319" i="7" s="1"/>
  <c r="E316" i="7"/>
  <c r="E306" i="7"/>
  <c r="H310" i="7"/>
  <c r="I310" i="7" s="1"/>
  <c r="H311" i="7"/>
  <c r="I311" i="7" s="1"/>
  <c r="H312" i="7"/>
  <c r="I312" i="7" s="1"/>
  <c r="H313" i="7"/>
  <c r="I313" i="7" s="1"/>
  <c r="H299" i="7"/>
  <c r="I299" i="7" s="1"/>
  <c r="E297" i="7"/>
  <c r="H295" i="7"/>
  <c r="I295" i="7" s="1"/>
  <c r="H296" i="7"/>
  <c r="I296" i="7" s="1"/>
  <c r="E293" i="7"/>
  <c r="E283" i="7"/>
  <c r="H287" i="7"/>
  <c r="I287" i="7" s="1"/>
  <c r="H288" i="7"/>
  <c r="I288" i="7" s="1"/>
  <c r="H289" i="7"/>
  <c r="I289" i="7" s="1"/>
  <c r="H290" i="7"/>
  <c r="I290" i="7" s="1"/>
  <c r="H281" i="7"/>
  <c r="I281" i="7" s="1"/>
  <c r="E279" i="7"/>
  <c r="H278" i="7"/>
  <c r="I278" i="7" s="1"/>
  <c r="E276" i="7"/>
  <c r="H275" i="7"/>
  <c r="I275" i="7" s="1"/>
  <c r="E273" i="7"/>
  <c r="E270" i="7"/>
  <c r="H272" i="7"/>
  <c r="I272" i="7" s="1"/>
  <c r="E260" i="7"/>
  <c r="H264" i="7"/>
  <c r="I264" i="7" s="1"/>
  <c r="H265" i="7"/>
  <c r="I265" i="7" s="1"/>
  <c r="H258" i="7"/>
  <c r="I258" i="7" s="1"/>
  <c r="E256" i="7"/>
  <c r="E252" i="7"/>
  <c r="H254" i="7"/>
  <c r="I254" i="7" s="1"/>
  <c r="H255" i="7"/>
  <c r="I255" i="7" s="1"/>
  <c r="E249" i="7"/>
  <c r="H251" i="7"/>
  <c r="I251" i="7" s="1"/>
  <c r="H246" i="7"/>
  <c r="I246" i="7" s="1"/>
  <c r="H247" i="7"/>
  <c r="I247" i="7" s="1"/>
  <c r="H248" i="7"/>
  <c r="I248" i="7" s="1"/>
  <c r="E244" i="7"/>
  <c r="H241" i="7"/>
  <c r="I241" i="7" s="1"/>
  <c r="H242" i="7"/>
  <c r="I242" i="7" s="1"/>
  <c r="H243" i="7"/>
  <c r="I243" i="7" s="1"/>
  <c r="E239" i="7"/>
  <c r="E236" i="7"/>
  <c r="H238" i="7"/>
  <c r="I238" i="7" s="1"/>
  <c r="E233" i="7"/>
  <c r="H235" i="7"/>
  <c r="I235" i="7" s="1"/>
  <c r="E216" i="7"/>
  <c r="H231" i="7"/>
  <c r="I231" i="7" s="1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14" i="7"/>
  <c r="I214" i="7" s="1"/>
  <c r="E212" i="7"/>
  <c r="E207" i="7"/>
  <c r="H209" i="7"/>
  <c r="I209" i="7" s="1"/>
  <c r="E204" i="7"/>
  <c r="H206" i="7"/>
  <c r="I206" i="7" s="1"/>
  <c r="E201" i="7"/>
  <c r="H203" i="7"/>
  <c r="I203" i="7" s="1"/>
  <c r="E198" i="7"/>
  <c r="H200" i="7"/>
  <c r="I200" i="7" s="1"/>
  <c r="E194" i="7"/>
  <c r="H196" i="7"/>
  <c r="I196" i="7" s="1"/>
  <c r="H197" i="7"/>
  <c r="I197" i="7" s="1"/>
  <c r="H185" i="7"/>
  <c r="I185" i="7" s="1"/>
  <c r="H186" i="7"/>
  <c r="I186" i="7" s="1"/>
  <c r="H187" i="7"/>
  <c r="I187" i="7" s="1"/>
  <c r="H188" i="7"/>
  <c r="I188" i="7" s="1"/>
  <c r="H189" i="7"/>
  <c r="I189" i="7" s="1"/>
  <c r="E174" i="7"/>
  <c r="H176" i="7"/>
  <c r="I176" i="7" s="1"/>
  <c r="H177" i="7"/>
  <c r="I177" i="7" s="1"/>
  <c r="E166" i="7"/>
  <c r="H170" i="7"/>
  <c r="I170" i="7" s="1"/>
  <c r="H171" i="7"/>
  <c r="I171" i="7" s="1"/>
  <c r="E152" i="7"/>
  <c r="H156" i="7"/>
  <c r="I156" i="7" s="1"/>
  <c r="H149" i="7"/>
  <c r="I149" i="7" s="1"/>
  <c r="H150" i="7"/>
  <c r="I150" i="7" s="1"/>
  <c r="E147" i="7"/>
  <c r="H146" i="7"/>
  <c r="I146" i="7" s="1"/>
  <c r="H140" i="7"/>
  <c r="I140" i="7" s="1"/>
  <c r="H141" i="7"/>
  <c r="I141" i="7" s="1"/>
  <c r="E138" i="7"/>
  <c r="H137" i="7"/>
  <c r="I137" i="7" s="1"/>
  <c r="E135" i="7"/>
  <c r="E130" i="7"/>
  <c r="H132" i="7"/>
  <c r="I132" i="7" s="1"/>
  <c r="H127" i="7"/>
  <c r="I127" i="7" s="1"/>
  <c r="E125" i="7"/>
  <c r="E121" i="7"/>
  <c r="H123" i="7"/>
  <c r="I123" i="7" s="1"/>
  <c r="H124" i="7"/>
  <c r="I124" i="7" s="1"/>
  <c r="H117" i="7"/>
  <c r="I117" i="7" s="1"/>
  <c r="E96" i="7"/>
  <c r="H102" i="7"/>
  <c r="H103" i="7"/>
  <c r="I103" i="7" s="1"/>
  <c r="H104" i="7"/>
  <c r="I104" i="7" s="1"/>
  <c r="H105" i="7"/>
  <c r="I105" i="7" s="1"/>
  <c r="H106" i="7"/>
  <c r="I106" i="7" s="1"/>
  <c r="H107" i="7"/>
  <c r="I107" i="7" s="1"/>
  <c r="H108" i="7"/>
  <c r="I108" i="7" s="1"/>
  <c r="H109" i="7"/>
  <c r="I109" i="7" s="1"/>
  <c r="H110" i="7"/>
  <c r="I110" i="7" s="1"/>
  <c r="H111" i="7"/>
  <c r="I111" i="7" s="1"/>
  <c r="H112" i="7"/>
  <c r="I112" i="7" s="1"/>
  <c r="H113" i="7"/>
  <c r="I113" i="7" s="1"/>
  <c r="H114" i="7"/>
  <c r="I114" i="7" s="1"/>
  <c r="H115" i="7"/>
  <c r="I115" i="7" s="1"/>
  <c r="E82" i="7"/>
  <c r="G86" i="7"/>
  <c r="H86" i="7" s="1"/>
  <c r="I86" i="7" s="1"/>
  <c r="G87" i="7"/>
  <c r="H87" i="7" s="1"/>
  <c r="I87" i="7" s="1"/>
  <c r="G88" i="7"/>
  <c r="H88" i="7" s="1"/>
  <c r="I88" i="7" s="1"/>
  <c r="G89" i="7"/>
  <c r="H89" i="7" s="1"/>
  <c r="I89" i="7" s="1"/>
  <c r="G90" i="7"/>
  <c r="H90" i="7" s="1"/>
  <c r="I90" i="7" s="1"/>
  <c r="G91" i="7"/>
  <c r="H91" i="7" s="1"/>
  <c r="I91" i="7" s="1"/>
  <c r="G92" i="7"/>
  <c r="H92" i="7" s="1"/>
  <c r="I92" i="7" s="1"/>
  <c r="E46" i="7"/>
  <c r="E70" i="7"/>
  <c r="G73" i="7"/>
  <c r="H73" i="7" s="1"/>
  <c r="I73" i="7" s="1"/>
  <c r="G74" i="7"/>
  <c r="H74" i="7" s="1"/>
  <c r="I74" i="7" s="1"/>
  <c r="G75" i="7"/>
  <c r="H75" i="7" s="1"/>
  <c r="I75" i="7" s="1"/>
  <c r="G76" i="7"/>
  <c r="H76" i="7" s="1"/>
  <c r="I76" i="7" s="1"/>
  <c r="G77" i="7"/>
  <c r="H77" i="7" s="1"/>
  <c r="I77" i="7" s="1"/>
  <c r="G78" i="7"/>
  <c r="H78" i="7" s="1"/>
  <c r="I78" i="7" s="1"/>
  <c r="G79" i="7"/>
  <c r="H79" i="7" s="1"/>
  <c r="I79" i="7" s="1"/>
  <c r="G80" i="7"/>
  <c r="H80" i="7" s="1"/>
  <c r="I80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G64" i="7"/>
  <c r="H64" i="7" s="1"/>
  <c r="I64" i="7" s="1"/>
  <c r="G65" i="7"/>
  <c r="H65" i="7" s="1"/>
  <c r="I65" i="7" s="1"/>
  <c r="G66" i="7"/>
  <c r="H66" i="7" s="1"/>
  <c r="I66" i="7" s="1"/>
  <c r="G67" i="7"/>
  <c r="H67" i="7" s="1"/>
  <c r="I67" i="7" s="1"/>
  <c r="G27" i="7"/>
  <c r="H27" i="7" s="1"/>
  <c r="I27" i="7" s="1"/>
  <c r="G28" i="7"/>
  <c r="H28" i="7" s="1"/>
  <c r="I28" i="7" s="1"/>
  <c r="G29" i="7"/>
  <c r="H29" i="7" s="1"/>
  <c r="I29" i="7" s="1"/>
  <c r="G30" i="7"/>
  <c r="H30" i="7" s="1"/>
  <c r="I30" i="7" s="1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2" i="7"/>
  <c r="H42" i="7" s="1"/>
  <c r="I42" i="7" s="1"/>
  <c r="G43" i="7"/>
  <c r="H43" i="7" s="1"/>
  <c r="I43" i="7" s="1"/>
  <c r="G44" i="7"/>
  <c r="H44" i="7" s="1"/>
  <c r="I44" i="7" s="1"/>
  <c r="E23" i="7"/>
  <c r="E7" i="7"/>
  <c r="G12" i="7"/>
  <c r="H12" i="7" s="1"/>
  <c r="I12" i="7" s="1"/>
  <c r="G13" i="7"/>
  <c r="H13" i="7" s="1"/>
  <c r="I13" i="7" s="1"/>
  <c r="G14" i="7"/>
  <c r="H14" i="7" s="1"/>
  <c r="I14" i="7" s="1"/>
  <c r="G15" i="7"/>
  <c r="H15" i="7" s="1"/>
  <c r="I15" i="7" s="1"/>
  <c r="G16" i="7"/>
  <c r="H16" i="7" s="1"/>
  <c r="I16" i="7" s="1"/>
  <c r="G17" i="7"/>
  <c r="H17" i="7" s="1"/>
  <c r="I17" i="7" s="1"/>
  <c r="G18" i="7"/>
  <c r="H18" i="7" s="1"/>
  <c r="I18" i="7" s="1"/>
  <c r="G19" i="7"/>
  <c r="H19" i="7" s="1"/>
  <c r="I19" i="7" s="1"/>
  <c r="G20" i="7"/>
  <c r="H20" i="7" s="1"/>
  <c r="I20" i="7" s="1"/>
  <c r="G21" i="7"/>
  <c r="H21" i="7" s="1"/>
  <c r="I21" i="7" s="1"/>
  <c r="G11" i="7"/>
  <c r="H11" i="7" s="1"/>
  <c r="I11" i="7" s="1"/>
  <c r="F77" i="5"/>
  <c r="H81" i="5"/>
  <c r="I81" i="5" s="1"/>
  <c r="J81" i="5" s="1"/>
  <c r="F71" i="5"/>
  <c r="H76" i="5"/>
  <c r="I76" i="5" s="1"/>
  <c r="J76" i="5" s="1"/>
  <c r="F66" i="5"/>
  <c r="H70" i="5"/>
  <c r="I70" i="5" s="1"/>
  <c r="J70" i="5" s="1"/>
  <c r="H62" i="5"/>
  <c r="I62" i="5" s="1"/>
  <c r="J62" i="5" s="1"/>
  <c r="H61" i="5"/>
  <c r="I61" i="5" s="1"/>
  <c r="J61" i="5" s="1"/>
  <c r="H60" i="5"/>
  <c r="I60" i="5" s="1"/>
  <c r="J60" i="5" s="1"/>
  <c r="H59" i="5"/>
  <c r="I59" i="5" s="1"/>
  <c r="J59" i="5" s="1"/>
  <c r="F47" i="5"/>
  <c r="H52" i="5"/>
  <c r="I52" i="5" s="1"/>
  <c r="J52" i="5" s="1"/>
  <c r="H53" i="5"/>
  <c r="I53" i="5" s="1"/>
  <c r="J53" i="5" s="1"/>
  <c r="H51" i="5"/>
  <c r="I51" i="5" s="1"/>
  <c r="J51" i="5" s="1"/>
  <c r="F33" i="5"/>
  <c r="H38" i="5"/>
  <c r="I38" i="5" s="1"/>
  <c r="J38" i="5" s="1"/>
  <c r="H37" i="5"/>
  <c r="I37" i="5" s="1"/>
  <c r="J37" i="5" s="1"/>
  <c r="F24" i="5"/>
  <c r="H30" i="5"/>
  <c r="I30" i="5" s="1"/>
  <c r="J30" i="5" s="1"/>
  <c r="H29" i="5"/>
  <c r="I29" i="5" s="1"/>
  <c r="J29" i="5" s="1"/>
  <c r="H18" i="5"/>
  <c r="I18" i="5" s="1"/>
  <c r="J18" i="5" s="1"/>
  <c r="F44" i="5" l="1"/>
  <c r="I102" i="7"/>
  <c r="H50" i="5"/>
  <c r="I50" i="5" s="1"/>
  <c r="J50" i="5" s="1"/>
  <c r="F23" i="5" l="1"/>
  <c r="G94" i="7" l="1"/>
  <c r="H94" i="7" s="1"/>
  <c r="I94" i="7" s="1"/>
  <c r="G81" i="7"/>
  <c r="H81" i="7" s="1"/>
  <c r="I81" i="7" s="1"/>
  <c r="G69" i="7"/>
  <c r="H69" i="7" s="1"/>
  <c r="I69" i="7" s="1"/>
  <c r="G45" i="7"/>
  <c r="H45" i="7" s="1"/>
  <c r="I45" i="7" s="1"/>
  <c r="G22" i="7"/>
  <c r="H22" i="7" s="1"/>
  <c r="I22" i="7" s="1"/>
  <c r="G8" i="7"/>
  <c r="E396" i="7"/>
  <c r="E394" i="7"/>
  <c r="E392" i="7"/>
  <c r="H373" i="7"/>
  <c r="I373" i="7" s="1"/>
  <c r="F373" i="7"/>
  <c r="H337" i="7"/>
  <c r="I337" i="7" s="1"/>
  <c r="F337" i="7"/>
  <c r="F334" i="7"/>
  <c r="H308" i="7"/>
  <c r="I308" i="7" s="1"/>
  <c r="F308" i="7"/>
  <c r="E303" i="7"/>
  <c r="H285" i="7"/>
  <c r="I285" i="7" s="1"/>
  <c r="F285" i="7"/>
  <c r="E268" i="7"/>
  <c r="H262" i="7"/>
  <c r="I262" i="7" s="1"/>
  <c r="F262" i="7"/>
  <c r="H219" i="7"/>
  <c r="I219" i="7" s="1"/>
  <c r="F219" i="7"/>
  <c r="E210" i="7"/>
  <c r="E192" i="7"/>
  <c r="H183" i="7"/>
  <c r="I183" i="7" s="1"/>
  <c r="F183" i="7"/>
  <c r="E178" i="7"/>
  <c r="H168" i="7"/>
  <c r="I168" i="7" s="1"/>
  <c r="F168" i="7"/>
  <c r="E163" i="7"/>
  <c r="E161" i="7"/>
  <c r="E159" i="7"/>
  <c r="H154" i="7"/>
  <c r="I154" i="7" s="1"/>
  <c r="F154" i="7"/>
  <c r="E142" i="7"/>
  <c r="E133" i="7"/>
  <c r="E128" i="7"/>
  <c r="E119" i="7"/>
  <c r="H100" i="7"/>
  <c r="I100" i="7" s="1"/>
  <c r="F100" i="7"/>
  <c r="F97" i="7"/>
  <c r="F7" i="5" l="1"/>
  <c r="H57" i="5" l="1"/>
  <c r="I57" i="5" s="1"/>
  <c r="F19" i="5"/>
  <c r="F14" i="5" s="1"/>
  <c r="H13" i="5"/>
  <c r="I13" i="5" s="1"/>
  <c r="J13" i="5" s="1"/>
  <c r="F20" i="5"/>
  <c r="H23" i="5"/>
  <c r="I23" i="5" s="1"/>
  <c r="H22" i="5"/>
  <c r="I22" i="5" s="1"/>
  <c r="J22" i="5" s="1"/>
  <c r="H21" i="5"/>
  <c r="I21" i="5" s="1"/>
  <c r="H28" i="5"/>
  <c r="I28" i="5" s="1"/>
  <c r="J57" i="5" l="1"/>
  <c r="J21" i="5"/>
  <c r="I20" i="5"/>
  <c r="J20" i="5" s="1"/>
  <c r="J28" i="5"/>
  <c r="J23" i="5"/>
  <c r="F372" i="7"/>
  <c r="H372" i="7"/>
  <c r="F335" i="7"/>
  <c r="H335" i="7"/>
  <c r="I335" i="7" s="1"/>
  <c r="F307" i="7"/>
  <c r="H307" i="7"/>
  <c r="F284" i="7"/>
  <c r="H284" i="7"/>
  <c r="H261" i="7"/>
  <c r="H167" i="7"/>
  <c r="H153" i="7"/>
  <c r="F120" i="7"/>
  <c r="I372" i="7" l="1"/>
  <c r="I307" i="7"/>
  <c r="I284" i="7"/>
  <c r="I261" i="7"/>
  <c r="I167" i="7"/>
  <c r="I153" i="7"/>
  <c r="F12" i="5" l="1"/>
  <c r="H45" i="5"/>
  <c r="I45" i="5" s="1"/>
  <c r="H63" i="5"/>
  <c r="I63" i="5" s="1"/>
  <c r="J63" i="5" s="1"/>
  <c r="H58" i="5"/>
  <c r="I58" i="5" s="1"/>
  <c r="J58" i="5" s="1"/>
  <c r="H56" i="5"/>
  <c r="I56" i="5" s="1"/>
  <c r="H54" i="5"/>
  <c r="I54" i="5" s="1"/>
  <c r="J54" i="5" s="1"/>
  <c r="H49" i="5"/>
  <c r="I49" i="5" s="1"/>
  <c r="J49" i="5" s="1"/>
  <c r="H48" i="5"/>
  <c r="I48" i="5" s="1"/>
  <c r="I55" i="5" l="1"/>
  <c r="I47" i="5"/>
  <c r="I44" i="5" s="1"/>
  <c r="J56" i="5"/>
  <c r="J55" i="5" s="1"/>
  <c r="J45" i="5"/>
  <c r="J48" i="5"/>
  <c r="J47" i="5" s="1"/>
  <c r="H42" i="5"/>
  <c r="I42" i="5" s="1"/>
  <c r="J42" i="5" s="1"/>
  <c r="H41" i="5"/>
  <c r="I41" i="5" s="1"/>
  <c r="J41" i="5" s="1"/>
  <c r="H40" i="5"/>
  <c r="I40" i="5" s="1"/>
  <c r="I39" i="5" l="1"/>
  <c r="J39" i="5" s="1"/>
  <c r="J44" i="5"/>
  <c r="J40" i="5"/>
  <c r="I301" i="7"/>
  <c r="I302" i="7"/>
  <c r="I324" i="7"/>
  <c r="I325" i="7"/>
  <c r="I330" i="7"/>
  <c r="I331" i="7"/>
  <c r="F387" i="7" l="1"/>
  <c r="F389" i="7"/>
  <c r="F393" i="7"/>
  <c r="F395" i="7"/>
  <c r="F397" i="7"/>
  <c r="F399" i="7"/>
  <c r="F122" i="7"/>
  <c r="F126" i="7"/>
  <c r="F129" i="7"/>
  <c r="F131" i="7"/>
  <c r="F134" i="7"/>
  <c r="F136" i="7"/>
  <c r="F139" i="7"/>
  <c r="F143" i="7"/>
  <c r="F145" i="7"/>
  <c r="F148" i="7"/>
  <c r="F155" i="7"/>
  <c r="F157" i="7"/>
  <c r="F158" i="7"/>
  <c r="F160" i="7"/>
  <c r="F162" i="7"/>
  <c r="F164" i="7"/>
  <c r="F169" i="7"/>
  <c r="F172" i="7"/>
  <c r="F173" i="7"/>
  <c r="F175" i="7"/>
  <c r="F179" i="7"/>
  <c r="F182" i="7"/>
  <c r="F184" i="7"/>
  <c r="F190" i="7"/>
  <c r="F191" i="7"/>
  <c r="F193" i="7"/>
  <c r="F195" i="7"/>
  <c r="F199" i="7"/>
  <c r="F202" i="7"/>
  <c r="F205" i="7"/>
  <c r="F208" i="7"/>
  <c r="F211" i="7"/>
  <c r="F213" i="7"/>
  <c r="F217" i="7"/>
  <c r="F220" i="7"/>
  <c r="F232" i="7"/>
  <c r="F234" i="7"/>
  <c r="F237" i="7"/>
  <c r="F240" i="7"/>
  <c r="F245" i="7"/>
  <c r="F250" i="7"/>
  <c r="F253" i="7"/>
  <c r="F257" i="7"/>
  <c r="F263" i="7"/>
  <c r="F266" i="7"/>
  <c r="F267" i="7"/>
  <c r="F269" i="7"/>
  <c r="F271" i="7"/>
  <c r="F274" i="7"/>
  <c r="F277" i="7"/>
  <c r="F280" i="7"/>
  <c r="F286" i="7"/>
  <c r="F291" i="7"/>
  <c r="F292" i="7"/>
  <c r="F294" i="7"/>
  <c r="F298" i="7"/>
  <c r="F304" i="7"/>
  <c r="F309" i="7"/>
  <c r="F314" i="7"/>
  <c r="F315" i="7"/>
  <c r="F317" i="7"/>
  <c r="F321" i="7"/>
  <c r="F327" i="7"/>
  <c r="F338" i="7"/>
  <c r="F346" i="7"/>
  <c r="F347" i="7"/>
  <c r="F349" i="7"/>
  <c r="F353" i="7"/>
  <c r="F356" i="7"/>
  <c r="F359" i="7"/>
  <c r="F363" i="7"/>
  <c r="F367" i="7"/>
  <c r="F374" i="7"/>
  <c r="F386" i="7"/>
  <c r="G84" i="7"/>
  <c r="G85" i="7"/>
  <c r="G93" i="7"/>
  <c r="G83" i="7"/>
  <c r="G72" i="7"/>
  <c r="G71" i="7"/>
  <c r="G48" i="7"/>
  <c r="G49" i="7"/>
  <c r="G68" i="7"/>
  <c r="G47" i="7"/>
  <c r="G25" i="7"/>
  <c r="G26" i="7"/>
  <c r="G24" i="7"/>
  <c r="G10" i="7"/>
  <c r="G9" i="7"/>
  <c r="H402" i="7" l="1"/>
  <c r="I402" i="7" s="1"/>
  <c r="H399" i="7"/>
  <c r="H398" i="7" s="1"/>
  <c r="H397" i="7"/>
  <c r="H395" i="7"/>
  <c r="H387" i="7"/>
  <c r="I387" i="7" s="1"/>
  <c r="H386" i="7"/>
  <c r="I386" i="7" s="1"/>
  <c r="H374" i="7"/>
  <c r="H359" i="7"/>
  <c r="H358" i="7" s="1"/>
  <c r="H356" i="7"/>
  <c r="H355" i="7" s="1"/>
  <c r="H353" i="7"/>
  <c r="H352" i="7" s="1"/>
  <c r="H349" i="7"/>
  <c r="H348" i="7" s="1"/>
  <c r="H347" i="7"/>
  <c r="I347" i="7" s="1"/>
  <c r="H346" i="7"/>
  <c r="I346" i="7" s="1"/>
  <c r="H338" i="7"/>
  <c r="I338" i="7" s="1"/>
  <c r="H334" i="7"/>
  <c r="H329" i="7"/>
  <c r="I329" i="7" s="1"/>
  <c r="H327" i="7"/>
  <c r="H326" i="7" s="1"/>
  <c r="H323" i="7"/>
  <c r="I323" i="7" s="1"/>
  <c r="H321" i="7"/>
  <c r="H320" i="7" s="1"/>
  <c r="H317" i="7"/>
  <c r="H316" i="7" s="1"/>
  <c r="H315" i="7"/>
  <c r="I315" i="7" s="1"/>
  <c r="H314" i="7"/>
  <c r="I314" i="7" s="1"/>
  <c r="H309" i="7"/>
  <c r="H300" i="7"/>
  <c r="I300" i="7" s="1"/>
  <c r="H294" i="7"/>
  <c r="H293" i="7" s="1"/>
  <c r="H292" i="7"/>
  <c r="I292" i="7" s="1"/>
  <c r="H291" i="7"/>
  <c r="I291" i="7" s="1"/>
  <c r="H286" i="7"/>
  <c r="H280" i="7"/>
  <c r="H279" i="7" s="1"/>
  <c r="H277" i="7"/>
  <c r="H276" i="7" s="1"/>
  <c r="H274" i="7"/>
  <c r="H273" i="7" s="1"/>
  <c r="H267" i="7"/>
  <c r="I267" i="7" s="1"/>
  <c r="H266" i="7"/>
  <c r="I266" i="7" s="1"/>
  <c r="H263" i="7"/>
  <c r="H250" i="7"/>
  <c r="H249" i="7" s="1"/>
  <c r="H245" i="7"/>
  <c r="H244" i="7" s="1"/>
  <c r="H240" i="7"/>
  <c r="H239" i="7" s="1"/>
  <c r="H232" i="7"/>
  <c r="I232" i="7" s="1"/>
  <c r="H220" i="7"/>
  <c r="I220" i="7" s="1"/>
  <c r="H217" i="7"/>
  <c r="H211" i="7"/>
  <c r="H208" i="7"/>
  <c r="H207" i="7" s="1"/>
  <c r="H205" i="7"/>
  <c r="H204" i="7" s="1"/>
  <c r="H202" i="7"/>
  <c r="H201" i="7" s="1"/>
  <c r="H199" i="7"/>
  <c r="H198" i="7" s="1"/>
  <c r="H195" i="7"/>
  <c r="H194" i="7" s="1"/>
  <c r="H193" i="7"/>
  <c r="H191" i="7"/>
  <c r="I191" i="7" s="1"/>
  <c r="E190" i="7"/>
  <c r="E181" i="7" s="1"/>
  <c r="H184" i="7"/>
  <c r="I184" i="7" s="1"/>
  <c r="H182" i="7"/>
  <c r="H173" i="7"/>
  <c r="I173" i="7" s="1"/>
  <c r="H172" i="7"/>
  <c r="I172" i="7" s="1"/>
  <c r="H169" i="7"/>
  <c r="H164" i="7"/>
  <c r="H162" i="7"/>
  <c r="H160" i="7"/>
  <c r="H158" i="7"/>
  <c r="I158" i="7" s="1"/>
  <c r="H157" i="7"/>
  <c r="I157" i="7" s="1"/>
  <c r="H155" i="7"/>
  <c r="H148" i="7"/>
  <c r="H147" i="7" s="1"/>
  <c r="H145" i="7"/>
  <c r="H144" i="7" s="1"/>
  <c r="H143" i="7"/>
  <c r="H139" i="7"/>
  <c r="H138" i="7" s="1"/>
  <c r="H136" i="7"/>
  <c r="H135" i="7" s="1"/>
  <c r="H131" i="7"/>
  <c r="H130" i="7" s="1"/>
  <c r="H129" i="7"/>
  <c r="H126" i="7"/>
  <c r="H125" i="7" s="1"/>
  <c r="H97" i="7"/>
  <c r="H93" i="7"/>
  <c r="I93" i="7" s="1"/>
  <c r="H85" i="7"/>
  <c r="I85" i="7" s="1"/>
  <c r="H84" i="7"/>
  <c r="I84" i="7" s="1"/>
  <c r="H83" i="7"/>
  <c r="H72" i="7"/>
  <c r="I72" i="7" s="1"/>
  <c r="H71" i="7"/>
  <c r="H68" i="7"/>
  <c r="I68" i="7" s="1"/>
  <c r="H49" i="7"/>
  <c r="I49" i="7" s="1"/>
  <c r="H48" i="7"/>
  <c r="I48" i="7" s="1"/>
  <c r="H47" i="7"/>
  <c r="H26" i="7"/>
  <c r="I26" i="7" s="1"/>
  <c r="H25" i="7"/>
  <c r="I25" i="7" s="1"/>
  <c r="H24" i="7"/>
  <c r="H10" i="7"/>
  <c r="I10" i="7" s="1"/>
  <c r="H9" i="7"/>
  <c r="I9" i="7" s="1"/>
  <c r="H8" i="7"/>
  <c r="H216" i="7" l="1"/>
  <c r="H283" i="7"/>
  <c r="I283" i="7" s="1"/>
  <c r="H70" i="7"/>
  <c r="H306" i="7"/>
  <c r="H371" i="7"/>
  <c r="H333" i="7"/>
  <c r="I333" i="7" s="1"/>
  <c r="H260" i="7"/>
  <c r="I260" i="7" s="1"/>
  <c r="H46" i="7"/>
  <c r="H23" i="7"/>
  <c r="H166" i="7"/>
  <c r="I166" i="7" s="1"/>
  <c r="H7" i="7"/>
  <c r="H82" i="7"/>
  <c r="I82" i="7" s="1"/>
  <c r="H152" i="7"/>
  <c r="I152" i="7" s="1"/>
  <c r="I395" i="7"/>
  <c r="H394" i="7"/>
  <c r="I394" i="7" s="1"/>
  <c r="I397" i="7"/>
  <c r="H396" i="7"/>
  <c r="I396" i="7" s="1"/>
  <c r="I399" i="7"/>
  <c r="I398" i="7"/>
  <c r="I374" i="7"/>
  <c r="I371" i="7"/>
  <c r="I353" i="7"/>
  <c r="I352" i="7"/>
  <c r="I356" i="7"/>
  <c r="I355" i="7"/>
  <c r="I359" i="7"/>
  <c r="I358" i="7"/>
  <c r="I349" i="7"/>
  <c r="I348" i="7"/>
  <c r="I327" i="7"/>
  <c r="I326" i="7"/>
  <c r="I321" i="7"/>
  <c r="I320" i="7"/>
  <c r="I317" i="7"/>
  <c r="I316" i="7"/>
  <c r="I309" i="7"/>
  <c r="I294" i="7"/>
  <c r="I293" i="7"/>
  <c r="I286" i="7"/>
  <c r="I280" i="7"/>
  <c r="I279" i="7"/>
  <c r="I274" i="7"/>
  <c r="I273" i="7"/>
  <c r="I277" i="7"/>
  <c r="I276" i="7"/>
  <c r="I263" i="7"/>
  <c r="I240" i="7"/>
  <c r="I239" i="7"/>
  <c r="I245" i="7"/>
  <c r="I244" i="7"/>
  <c r="I250" i="7"/>
  <c r="I249" i="7"/>
  <c r="I216" i="7"/>
  <c r="I208" i="7"/>
  <c r="I207" i="7"/>
  <c r="I199" i="7"/>
  <c r="I198" i="7"/>
  <c r="I211" i="7"/>
  <c r="H210" i="7"/>
  <c r="I210" i="7" s="1"/>
  <c r="I195" i="7"/>
  <c r="I194" i="7"/>
  <c r="I202" i="7"/>
  <c r="I201" i="7"/>
  <c r="I193" i="7"/>
  <c r="H192" i="7"/>
  <c r="I192" i="7" s="1"/>
  <c r="I205" i="7"/>
  <c r="I204" i="7"/>
  <c r="I169" i="7"/>
  <c r="I164" i="7"/>
  <c r="H163" i="7"/>
  <c r="I163" i="7" s="1"/>
  <c r="I162" i="7"/>
  <c r="H161" i="7"/>
  <c r="I161" i="7" s="1"/>
  <c r="I160" i="7"/>
  <c r="H159" i="7"/>
  <c r="I159" i="7" s="1"/>
  <c r="I155" i="7"/>
  <c r="I148" i="7"/>
  <c r="I147" i="7"/>
  <c r="I145" i="7"/>
  <c r="I144" i="7"/>
  <c r="I143" i="7"/>
  <c r="H142" i="7"/>
  <c r="I142" i="7" s="1"/>
  <c r="I139" i="7"/>
  <c r="I138" i="7"/>
  <c r="I136" i="7"/>
  <c r="I135" i="7"/>
  <c r="I131" i="7"/>
  <c r="I130" i="7"/>
  <c r="I129" i="7"/>
  <c r="H128" i="7"/>
  <c r="I128" i="7" s="1"/>
  <c r="I126" i="7"/>
  <c r="I125" i="7"/>
  <c r="I97" i="7"/>
  <c r="I83" i="7"/>
  <c r="I71" i="7"/>
  <c r="I70" i="7" s="1"/>
  <c r="I47" i="7"/>
  <c r="I46" i="7" s="1"/>
  <c r="I24" i="7"/>
  <c r="I23" i="7" s="1"/>
  <c r="I8" i="7"/>
  <c r="I7" i="7" s="1"/>
  <c r="I334" i="7"/>
  <c r="H190" i="7"/>
  <c r="I190" i="7" s="1"/>
  <c r="I217" i="7"/>
  <c r="I182" i="7"/>
  <c r="E151" i="7"/>
  <c r="H175" i="7"/>
  <c r="H174" i="7" s="1"/>
  <c r="H237" i="7"/>
  <c r="H236" i="7" s="1"/>
  <c r="H179" i="7"/>
  <c r="H178" i="7" s="1"/>
  <c r="H389" i="7"/>
  <c r="H388" i="7" s="1"/>
  <c r="H393" i="7"/>
  <c r="H392" i="7" s="1"/>
  <c r="E332" i="7"/>
  <c r="H363" i="7"/>
  <c r="H362" i="7" s="1"/>
  <c r="H122" i="7"/>
  <c r="H121" i="7" s="1"/>
  <c r="H269" i="7"/>
  <c r="H268" i="7" s="1"/>
  <c r="H120" i="7"/>
  <c r="H119" i="7" s="1"/>
  <c r="E165" i="7"/>
  <c r="H234" i="7"/>
  <c r="H233" i="7" s="1"/>
  <c r="E259" i="7"/>
  <c r="H271" i="7"/>
  <c r="H270" i="7" s="1"/>
  <c r="E370" i="7"/>
  <c r="H298" i="7"/>
  <c r="H297" i="7" s="1"/>
  <c r="E305" i="7"/>
  <c r="H367" i="7"/>
  <c r="H366" i="7" s="1"/>
  <c r="E95" i="7"/>
  <c r="E215" i="7"/>
  <c r="E282" i="7"/>
  <c r="H134" i="7"/>
  <c r="H133" i="7" s="1"/>
  <c r="H213" i="7"/>
  <c r="H212" i="7" s="1"/>
  <c r="H253" i="7"/>
  <c r="H252" i="7" s="1"/>
  <c r="H257" i="7"/>
  <c r="H256" i="7" s="1"/>
  <c r="H304" i="7"/>
  <c r="H303" i="7" s="1"/>
  <c r="H79" i="5"/>
  <c r="H80" i="5"/>
  <c r="H78" i="5"/>
  <c r="H73" i="5"/>
  <c r="H74" i="5"/>
  <c r="H75" i="5"/>
  <c r="H72" i="5"/>
  <c r="H68" i="5"/>
  <c r="H69" i="5"/>
  <c r="H67" i="5"/>
  <c r="H65" i="5"/>
  <c r="H35" i="5"/>
  <c r="I35" i="5" s="1"/>
  <c r="H36" i="5"/>
  <c r="I36" i="5" s="1"/>
  <c r="H34" i="5"/>
  <c r="I34" i="5" s="1"/>
  <c r="H32" i="5"/>
  <c r="H26" i="5"/>
  <c r="H27" i="5"/>
  <c r="H25" i="5"/>
  <c r="H16" i="5"/>
  <c r="H17" i="5"/>
  <c r="H19" i="5"/>
  <c r="H15" i="5"/>
  <c r="I33" i="5" l="1"/>
  <c r="I181" i="7"/>
  <c r="H181" i="7"/>
  <c r="I362" i="7"/>
  <c r="I363" i="7"/>
  <c r="I392" i="7"/>
  <c r="I393" i="7"/>
  <c r="I366" i="7"/>
  <c r="I367" i="7"/>
  <c r="I388" i="7"/>
  <c r="I389" i="7"/>
  <c r="H305" i="7"/>
  <c r="I306" i="7"/>
  <c r="I305" i="7" s="1"/>
  <c r="I303" i="7"/>
  <c r="I304" i="7"/>
  <c r="I297" i="7"/>
  <c r="I298" i="7"/>
  <c r="I270" i="7"/>
  <c r="I271" i="7"/>
  <c r="I268" i="7"/>
  <c r="I269" i="7"/>
  <c r="I256" i="7"/>
  <c r="I257" i="7"/>
  <c r="I252" i="7"/>
  <c r="I253" i="7"/>
  <c r="I236" i="7"/>
  <c r="I237" i="7"/>
  <c r="I233" i="7"/>
  <c r="I234" i="7"/>
  <c r="I212" i="7"/>
  <c r="I213" i="7"/>
  <c r="I178" i="7"/>
  <c r="I179" i="7"/>
  <c r="I174" i="7"/>
  <c r="I175" i="7"/>
  <c r="I151" i="7"/>
  <c r="I133" i="7"/>
  <c r="I134" i="7"/>
  <c r="I121" i="7"/>
  <c r="I122" i="7"/>
  <c r="I119" i="7"/>
  <c r="I120" i="7"/>
  <c r="I6" i="7"/>
  <c r="H6" i="7"/>
  <c r="H151" i="7"/>
  <c r="E6" i="7"/>
  <c r="E180" i="7"/>
  <c r="I79" i="5"/>
  <c r="J79" i="5" s="1"/>
  <c r="I80" i="5"/>
  <c r="I78" i="5"/>
  <c r="I73" i="5"/>
  <c r="J73" i="5" s="1"/>
  <c r="I74" i="5"/>
  <c r="J74" i="5" s="1"/>
  <c r="I75" i="5"/>
  <c r="J75" i="5" s="1"/>
  <c r="I72" i="5"/>
  <c r="I68" i="5"/>
  <c r="J68" i="5" s="1"/>
  <c r="I69" i="5"/>
  <c r="J69" i="5" s="1"/>
  <c r="I67" i="5"/>
  <c r="I65" i="5"/>
  <c r="J35" i="5"/>
  <c r="J36" i="5"/>
  <c r="I32" i="5"/>
  <c r="I31" i="5" s="1"/>
  <c r="I26" i="5"/>
  <c r="I27" i="5"/>
  <c r="J27" i="5" s="1"/>
  <c r="I25" i="5"/>
  <c r="I16" i="5"/>
  <c r="J16" i="5" s="1"/>
  <c r="I17" i="5"/>
  <c r="J17" i="5" s="1"/>
  <c r="I19" i="5"/>
  <c r="J19" i="5" s="1"/>
  <c r="I15" i="5"/>
  <c r="I9" i="5"/>
  <c r="J9" i="5" s="1"/>
  <c r="I8" i="5"/>
  <c r="I14" i="5" l="1"/>
  <c r="I12" i="5" s="1"/>
  <c r="I24" i="5"/>
  <c r="J78" i="5"/>
  <c r="I77" i="5"/>
  <c r="I71" i="5"/>
  <c r="I66" i="5"/>
  <c r="E5" i="7"/>
  <c r="D10" i="6" s="1"/>
  <c r="I7" i="5"/>
  <c r="I180" i="7"/>
  <c r="H215" i="7"/>
  <c r="H259" i="7"/>
  <c r="H180" i="7"/>
  <c r="H282" i="7"/>
  <c r="I259" i="7"/>
  <c r="I282" i="7"/>
  <c r="J25" i="5"/>
  <c r="I370" i="7"/>
  <c r="H370" i="7"/>
  <c r="I332" i="7"/>
  <c r="H332" i="7"/>
  <c r="I215" i="7"/>
  <c r="I165" i="7"/>
  <c r="H165" i="7"/>
  <c r="J8" i="5"/>
  <c r="J7" i="5" s="1"/>
  <c r="J32" i="5"/>
  <c r="J67" i="5"/>
  <c r="J66" i="5" s="1"/>
  <c r="J34" i="5"/>
  <c r="J33" i="5" s="1"/>
  <c r="J65" i="5"/>
  <c r="J72" i="5"/>
  <c r="J71" i="5" s="1"/>
  <c r="J15" i="5"/>
  <c r="J14" i="5" s="1"/>
  <c r="J26" i="5"/>
  <c r="J80" i="5"/>
  <c r="F31" i="5"/>
  <c r="J24" i="5" l="1"/>
  <c r="J77" i="5"/>
  <c r="I64" i="5"/>
  <c r="J31" i="5"/>
  <c r="J12" i="5"/>
  <c r="J64" i="5"/>
  <c r="F64" i="5"/>
  <c r="F6" i="5" l="1"/>
  <c r="D9" i="6" s="1"/>
  <c r="D11" i="6" s="1"/>
  <c r="I6" i="5"/>
  <c r="S6" i="5" s="1"/>
  <c r="J6" i="5"/>
  <c r="K6" i="5" s="1"/>
  <c r="E9" i="6" l="1"/>
  <c r="F9" i="6" l="1"/>
  <c r="H118" i="7"/>
  <c r="I118" i="7" s="1"/>
  <c r="H116" i="7"/>
  <c r="I116" i="7" s="1"/>
  <c r="F116" i="7"/>
  <c r="F118" i="7"/>
  <c r="F101" i="7"/>
  <c r="H101" i="7"/>
  <c r="I101" i="7" s="1"/>
  <c r="F98" i="7"/>
  <c r="H98" i="7"/>
  <c r="H96" i="7" l="1"/>
  <c r="I96" i="7" s="1"/>
  <c r="I95" i="7" s="1"/>
  <c r="I5" i="7" s="1"/>
  <c r="I98" i="7"/>
  <c r="J5" i="7" l="1"/>
  <c r="H95" i="7"/>
  <c r="H5" i="7" s="1"/>
  <c r="S5" i="7" s="1"/>
  <c r="E10" i="6" l="1"/>
  <c r="F10" i="6" l="1"/>
  <c r="F11" i="6" s="1"/>
  <c r="E11" i="6"/>
</calcChain>
</file>

<file path=xl/sharedStrings.xml><?xml version="1.0" encoding="utf-8"?>
<sst xmlns="http://schemas.openxmlformats.org/spreadsheetml/2006/main" count="1164" uniqueCount="709">
  <si>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</si>
  <si>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</si>
  <si>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</si>
  <si>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</si>
  <si>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</si>
  <si>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</si>
  <si>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</si>
  <si>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</si>
  <si>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</si>
  <si>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</si>
  <si>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</si>
  <si>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</si>
  <si>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</si>
  <si>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</si>
  <si>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</si>
  <si>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</si>
  <si>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</si>
  <si>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</si>
  <si>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</si>
  <si>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</si>
  <si>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</si>
  <si>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</si>
  <si>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</si>
  <si>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</si>
  <si>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</si>
  <si>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</si>
  <si>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</si>
  <si>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</si>
  <si>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</si>
  <si>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</si>
  <si>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</si>
  <si>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</si>
  <si>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</si>
  <si>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</si>
  <si>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</si>
  <si>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</si>
  <si>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</si>
  <si>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</si>
  <si>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</si>
  <si>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</si>
  <si>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</si>
  <si>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</si>
  <si>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</si>
  <si>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</si>
  <si>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</si>
  <si>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</si>
  <si>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</si>
  <si>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</si>
  <si>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</si>
  <si>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</si>
  <si>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</si>
  <si>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</si>
  <si>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</si>
  <si>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</si>
  <si>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</si>
  <si>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</si>
  <si>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</si>
  <si>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</si>
  <si>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</si>
  <si>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</si>
  <si>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</si>
  <si>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</si>
  <si>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</si>
  <si>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</si>
  <si>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</si>
  <si>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</si>
  <si>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</si>
  <si>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</si>
  <si>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</si>
  <si>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</si>
  <si>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</si>
  <si>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</si>
  <si>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</si>
  <si>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</si>
  <si>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</si>
  <si>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</si>
  <si>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</si>
  <si>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</si>
  <si>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</si>
  <si>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</si>
  <si>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</si>
  <si>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</si>
  <si>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</si>
  <si>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</si>
  <si>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</si>
  <si>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</si>
  <si>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</si>
  <si>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</si>
  <si>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</si>
  <si>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</si>
  <si>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</si>
  <si>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</si>
  <si>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</si>
  <si>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</si>
  <si>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</si>
  <si>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</si>
  <si>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</si>
  <si>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</si>
  <si>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</si>
  <si>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</si>
  <si>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</si>
  <si>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</si>
  <si>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</si>
  <si>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</si>
  <si>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</si>
  <si>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</si>
  <si>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</si>
  <si>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</si>
  <si>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</si>
  <si>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</si>
  <si>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</si>
  <si>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</si>
  <si>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</si>
  <si>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</si>
  <si>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</si>
  <si>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</si>
  <si>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</si>
  <si>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</si>
  <si>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</si>
  <si>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</si>
  <si>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</si>
  <si>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</si>
  <si>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</si>
  <si>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</si>
  <si>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</si>
  <si>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</si>
  <si>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</si>
  <si>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</si>
  <si>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</si>
  <si>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</si>
  <si>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</si>
  <si>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</si>
  <si>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</si>
  <si>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</si>
  <si>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</si>
  <si>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</si>
  <si>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</si>
  <si>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</si>
  <si>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</si>
  <si>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</si>
  <si>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</si>
  <si>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</si>
  <si>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</si>
  <si>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</si>
  <si>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</si>
  <si>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</si>
  <si>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</si>
  <si>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</si>
  <si>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</si>
  <si>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</si>
  <si>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</si>
  <si>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</si>
  <si>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</si>
  <si>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</si>
  <si>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</si>
  <si>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</si>
  <si>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</si>
  <si>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</si>
  <si>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</si>
  <si>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</si>
  <si>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</si>
  <si>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</si>
  <si>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</si>
  <si>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</si>
  <si>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</si>
  <si>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</si>
  <si>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</si>
  <si>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</si>
  <si>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</si>
  <si>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</si>
  <si>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</si>
  <si>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</si>
  <si>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</si>
  <si>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</si>
  <si>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</si>
  <si>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</si>
  <si>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ეთერ ცხაკაია</t>
  </si>
  <si>
    <t>თეა ხორავა</t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</si>
  <si>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</si>
  <si>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</si>
  <si>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</si>
  <si>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</si>
  <si>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</si>
  <si>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</si>
  <si>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</si>
  <si>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</si>
  <si>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</si>
  <si>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</si>
  <si>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</si>
  <si>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</si>
  <si>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ეკა ესტაფიშვილი</t>
  </si>
  <si>
    <t>მარიამ უკლება</t>
  </si>
  <si>
    <t>რუსუდან ქსოვრელი</t>
  </si>
  <si>
    <t>ნინო ოკუჯავა</t>
  </si>
  <si>
    <t>ელენე მარტაშვილი</t>
  </si>
  <si>
    <r>
      <t xml:space="preserve">ჟუკა ვაშაკიძე </t>
    </r>
    <r>
      <rPr>
        <sz val="10"/>
        <color rgb="FFFF0000"/>
        <rFont val="Sylfaen"/>
        <family val="1"/>
        <charset val="204"/>
      </rPr>
      <t>(დ/შ)</t>
    </r>
  </si>
  <si>
    <t>მარიამ ცხვედიანი</t>
  </si>
  <si>
    <t>გიორგი გზირიშვილი (შრ. ხელშეკრულება)</t>
  </si>
  <si>
    <t>ნინო რეხვიაშვილი</t>
  </si>
  <si>
    <t>მიმაგრებულია ბავშვზე ზრუნვის დეპარტამენტზე</t>
  </si>
  <si>
    <t>ანა მანია</t>
  </si>
  <si>
    <t>ნინო მჭედლიშვილი</t>
  </si>
  <si>
    <t>ნანი მახათაძე</t>
  </si>
  <si>
    <t>ქსენია ნაჭყებია</t>
  </si>
  <si>
    <t>ქეთევან ვაჭარაძე</t>
  </si>
  <si>
    <t>ნათია გულიაშვილი</t>
  </si>
  <si>
    <t>ირინე ლოგუა</t>
  </si>
  <si>
    <t>შორენა მჭედლიშვილი</t>
  </si>
  <si>
    <t>თამარ წიკლაური</t>
  </si>
  <si>
    <t>ნინო ლოგუა</t>
  </si>
  <si>
    <t>ელენე კუკავა</t>
  </si>
  <si>
    <t>გვანცა ღონღაძე</t>
  </si>
  <si>
    <t>ირინე წერეთელი</t>
  </si>
  <si>
    <t>ნანა სიჭინავა</t>
  </si>
  <si>
    <t>ირმა ჩიკვილაძე</t>
  </si>
  <si>
    <t>მარიამ ახვლედიანი</t>
  </si>
  <si>
    <t>თამარ კაჭკაჭიშვილი</t>
  </si>
  <si>
    <t>სალომე ჭონიშვილი</t>
  </si>
  <si>
    <t>ვენერა ციცვიძე</t>
  </si>
  <si>
    <t>ანა სეხნიაშვილი</t>
  </si>
  <si>
    <t>თამარ ღარიბაძე</t>
  </si>
  <si>
    <t>თამაზ კახელი</t>
  </si>
  <si>
    <t>თამუნა რუსიშვილი</t>
  </si>
  <si>
    <t>თეონა აბულაძე</t>
  </si>
  <si>
    <t>თამთა ხარშილაძე</t>
  </si>
  <si>
    <r>
      <t>მარიამ ხმალაძე</t>
    </r>
    <r>
      <rPr>
        <sz val="10"/>
        <color rgb="FFFF0000"/>
        <rFont val="Sylfaen"/>
        <family val="1"/>
        <charset val="204"/>
      </rPr>
      <t xml:space="preserve"> (დ/შ)</t>
    </r>
  </si>
  <si>
    <t>ხატია ნადარეიშვილი</t>
  </si>
  <si>
    <r>
      <t xml:space="preserve">თამარ ჩხარტიშვილი </t>
    </r>
    <r>
      <rPr>
        <sz val="10"/>
        <color rgb="FFFF0000"/>
        <rFont val="Sylfaen"/>
        <family val="1"/>
        <charset val="204"/>
      </rPr>
      <t>(დ/შ)</t>
    </r>
  </si>
  <si>
    <t>სოფიო ბოლოკაძე</t>
  </si>
  <si>
    <t>შორენა გველესიანი</t>
  </si>
  <si>
    <r>
      <t xml:space="preserve">ლალი ღლონტი </t>
    </r>
    <r>
      <rPr>
        <sz val="10"/>
        <color rgb="FFFF0000"/>
        <rFont val="Sylfaen"/>
        <family val="1"/>
        <charset val="204"/>
      </rPr>
      <t>(დ/შ)</t>
    </r>
  </si>
  <si>
    <t>თამარ მდივანი</t>
  </si>
  <si>
    <t>ნინო ბატიაშვილი</t>
  </si>
  <si>
    <t>მანანა კობახიძე</t>
  </si>
  <si>
    <t>სოფიო ბედოშვილი</t>
  </si>
  <si>
    <t>ხატია ბლიაძე</t>
  </si>
  <si>
    <t>თამარ დავითელაშვილი</t>
  </si>
  <si>
    <t>ლილე ზაალიშვილი</t>
  </si>
  <si>
    <t>თამარ მაისურაძე</t>
  </si>
  <si>
    <t>დიანა ფერაძე</t>
  </si>
  <si>
    <t>ირინა მახარაძე</t>
  </si>
  <si>
    <t>ნაზიბროლა ბარბაქაძე</t>
  </si>
  <si>
    <t>ლელა პარწიკანაშვილი</t>
  </si>
  <si>
    <t>თამარ ბახტაძე</t>
  </si>
  <si>
    <t>სოფიო ძიგრაშვილი</t>
  </si>
  <si>
    <t>ლანა მოწონელიძე</t>
  </si>
  <si>
    <t>დარეჯან ლოსაბერიძე</t>
  </si>
  <si>
    <t>მარინა კუჭავა</t>
  </si>
  <si>
    <t>ბელა გოცირიძე</t>
  </si>
  <si>
    <t>ეკატერინე ბრეგვაძე</t>
  </si>
  <si>
    <t>ეკატერინე თევდორაძე</t>
  </si>
  <si>
    <t>ნათია წივწივაძე</t>
  </si>
  <si>
    <t>ნინო განუგრავა</t>
  </si>
  <si>
    <t>ინგა იმედაძე</t>
  </si>
  <si>
    <t>მარინე ხურციძე</t>
  </si>
  <si>
    <t>ირინა ივანეიშვილი</t>
  </si>
  <si>
    <t>ნაზი ვარდოსანიძე</t>
  </si>
  <si>
    <t>ნათია კიკვაძე</t>
  </si>
  <si>
    <t>ციური ჩუბინიძე</t>
  </si>
  <si>
    <t>თამარ ფინდიშვილი</t>
  </si>
  <si>
    <t>თეა ჩუბინიძე</t>
  </si>
  <si>
    <t>ვენერა გაჩეჩილაძე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</si>
  <si>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</si>
  <si>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t>თინათინ ფხაკაძე</t>
  </si>
  <si>
    <t>ნინო ბულაშვილი (შრ. ხელშეკრულება)</t>
  </si>
  <si>
    <t>ნანა მესხი</t>
  </si>
  <si>
    <t>საბჭოს მდივანი</t>
  </si>
  <si>
    <t>ელენე ჩხეიძე</t>
  </si>
  <si>
    <t>ლალი კაშია</t>
  </si>
  <si>
    <t>მაგდა ჩხენკელი</t>
  </si>
  <si>
    <t>თინათინ გორდაძე</t>
  </si>
  <si>
    <t>თეონა კირთაძე</t>
  </si>
  <si>
    <t>ლელა მამასახლისი</t>
  </si>
  <si>
    <t>ნანა ღამბაშიძე</t>
  </si>
  <si>
    <t>მარინა კაკაურიძე</t>
  </si>
  <si>
    <t>ირმა ბენიძე</t>
  </si>
  <si>
    <t>მარინე ვანიშვილი</t>
  </si>
  <si>
    <t>მაია ჩხეიძე (შრ. ხელშეკრულება)</t>
  </si>
  <si>
    <t xml:space="preserve">შორენა გაბისიანი </t>
  </si>
  <si>
    <t>თამარ ჯაფარიძე</t>
  </si>
  <si>
    <t>მადონა ჩიკვილაძე</t>
  </si>
  <si>
    <t>ფიქრია გაბისონია უთმელიძე</t>
  </si>
  <si>
    <t>ელზა გოლოძე</t>
  </si>
  <si>
    <t>მაია გვიშიანი</t>
  </si>
  <si>
    <t>მაია ხაბულიანი</t>
  </si>
  <si>
    <t>მაია ჯაში</t>
  </si>
  <si>
    <t>ნინო სალუქვაძე</t>
  </si>
  <si>
    <t>ლია მოქია</t>
  </si>
  <si>
    <t>შორენა ჯოლოგუა</t>
  </si>
  <si>
    <t>თამარ აბაშმაძე</t>
  </si>
  <si>
    <t>ნინო ჩხარტიშვილი</t>
  </si>
  <si>
    <t>ნესტან თოლორდავა</t>
  </si>
  <si>
    <t>ქეთევან ხუბუტია</t>
  </si>
  <si>
    <t>ნინო ბერულავა</t>
  </si>
  <si>
    <t>ხათუნა ნარმანია</t>
  </si>
  <si>
    <t>სოფიკო მორგოშია</t>
  </si>
  <si>
    <t>ნათია ნიგურიანი</t>
  </si>
  <si>
    <t>ნანა ალფენიძე</t>
  </si>
  <si>
    <t>ნატალია მიქავა</t>
  </si>
  <si>
    <t>ლილიანა ცხონდია</t>
  </si>
  <si>
    <t>ზაზა ჩალიგავა</t>
  </si>
  <si>
    <t>ლია თოლორდავა</t>
  </si>
  <si>
    <t>თეა ჯოლოხავა</t>
  </si>
  <si>
    <t>ეთერ კვარაცხელია</t>
  </si>
  <si>
    <t>ნანა პაჭკორია</t>
  </si>
  <si>
    <t>ნანა ზვედელავა</t>
  </si>
  <si>
    <t>ირმა კილასონია</t>
  </si>
  <si>
    <t>მაკა გულორდავა</t>
  </si>
  <si>
    <t>მაკა ცაავა</t>
  </si>
  <si>
    <t>თინათინ ჩხეტია</t>
  </si>
  <si>
    <t>სოფიო ხუნტუა</t>
  </si>
  <si>
    <t>მარიკა ესართია</t>
  </si>
  <si>
    <t>მაია ხერგიანი</t>
  </si>
  <si>
    <t>ირინა ეფრემიძე</t>
  </si>
  <si>
    <t>გრეტა გოჩოლეიშვილი</t>
  </si>
  <si>
    <t>ლელა მამუკელაშვილი</t>
  </si>
  <si>
    <t>სვეტლანა ლამაზოშვილი</t>
  </si>
  <si>
    <t>ნინო ელიოზიშვილი</t>
  </si>
  <si>
    <t>ნინო ვარდიაშვილი</t>
  </si>
  <si>
    <t>ნათია სოსელია</t>
  </si>
  <si>
    <t>მარიტა ბერუაშვილი</t>
  </si>
  <si>
    <t>ელენე ტორიაშვილი</t>
  </si>
  <si>
    <t>ირმა ჭაბაშვილი</t>
  </si>
  <si>
    <t>ხათუნა კევლიშვილი</t>
  </si>
  <si>
    <t>ნათია ჭიჭიაშვილი</t>
  </si>
  <si>
    <t>მადონა ოხანაშვილი</t>
  </si>
  <si>
    <t>თამარ ჯუგაშვილი</t>
  </si>
  <si>
    <t>ლიკა ბახურაული</t>
  </si>
  <si>
    <t>მაკა ინანაშვილი</t>
  </si>
  <si>
    <t>ნინო ჩაფურიშვილი</t>
  </si>
  <si>
    <t>ნატალია მთივლიშვილი</t>
  </si>
  <si>
    <t>ნუნუ ქოროღლიშვილი</t>
  </si>
  <si>
    <t>ზინა ჯიშკარიანი</t>
  </si>
  <si>
    <t>ია მერებაშვილი</t>
  </si>
  <si>
    <t>ქეთევან გონაშვილი</t>
  </si>
  <si>
    <t>ნათია სვიმონიშვილი</t>
  </si>
  <si>
    <t>ქეთევან ფანჩვიძე</t>
  </si>
  <si>
    <t>მაკა ლობჟანიძე</t>
  </si>
  <si>
    <t>ელენე არბოლიშვილი</t>
  </si>
  <si>
    <t>მარიამ ჯაფოშვილი</t>
  </si>
  <si>
    <t>თამარ ჯანაშვილი</t>
  </si>
  <si>
    <t>თამარ გოგოლაური</t>
  </si>
  <si>
    <t>ნათია კაპანაძე</t>
  </si>
  <si>
    <t>მანანა ყრუაშვილი</t>
  </si>
  <si>
    <t>თინათინ ლეკიშვილი</t>
  </si>
  <si>
    <t>ინგა მაღრაძე</t>
  </si>
  <si>
    <t>მარგალიტა ფარცახაშვილი</t>
  </si>
  <si>
    <t>ირმა ებრალიძე</t>
  </si>
  <si>
    <t>ლელა ფარცვანია</t>
  </si>
  <si>
    <t>ლალი უნდილაშვილი</t>
  </si>
  <si>
    <t>თამარ ნოზაძე</t>
  </si>
  <si>
    <t>ირინე ლაშაური</t>
  </si>
  <si>
    <t>ნათია ჭავჭავაძე</t>
  </si>
  <si>
    <t>ლარისა წიკლაური</t>
  </si>
  <si>
    <t>გულნარა ჯიმშიტაშვილი</t>
  </si>
  <si>
    <t>პეპელა ფეტვიაშვილი</t>
  </si>
  <si>
    <t>ნატო სუნტიძე (შრ. ხელშეკრულება)</t>
  </si>
  <si>
    <t>ნინო ბებიაშვილი</t>
  </si>
  <si>
    <t>მგდანა ჯამბრიშვილი</t>
  </si>
  <si>
    <t>ნანა ქაფიანიძე</t>
  </si>
  <si>
    <t>ულიანა პეტროვა</t>
  </si>
  <si>
    <t>თამარ გაბისიანი</t>
  </si>
  <si>
    <t>თეა ახალკაცი ნიჟარაძე</t>
  </si>
  <si>
    <t>ნინო კიკნაძე</t>
  </si>
  <si>
    <t>ქეთევან გეჯაძე</t>
  </si>
  <si>
    <t>ნუკა ჩიფჩიფური</t>
  </si>
  <si>
    <t>მაკა სოხაძე მიქაბერიძე</t>
  </si>
  <si>
    <t>თეა კვაჩიძე</t>
  </si>
  <si>
    <t>თეონა ბრეგვაძე</t>
  </si>
  <si>
    <t>მარინე მარტყოფლიშვილი</t>
  </si>
  <si>
    <t>ქეთევან სამაშვილი</t>
  </si>
  <si>
    <t>ეკა ჩერქეზიშვილი</t>
  </si>
  <si>
    <t>თამთა ნასუაშვილი</t>
  </si>
  <si>
    <t>მაია ქაჯაია</t>
  </si>
  <si>
    <t>მაკა კობრავა</t>
  </si>
  <si>
    <t>ლია ფილფანი</t>
  </si>
  <si>
    <t>ირმა აფრასიძე</t>
  </si>
  <si>
    <t>სალომე ფილფანი</t>
  </si>
  <si>
    <t>თამარ მელაძე</t>
  </si>
  <si>
    <t>ანა აფციაური</t>
  </si>
  <si>
    <t>თამარ ვეზდენი</t>
  </si>
  <si>
    <t>მარიკა კვიციანი</t>
  </si>
  <si>
    <t>თამარ ბობოხიძე</t>
  </si>
  <si>
    <t>ნატო ბენიძე</t>
  </si>
  <si>
    <t>ცირა არჯევანიძე</t>
  </si>
  <si>
    <t>ვიოლა ფალიანი</t>
  </si>
  <si>
    <t>ქეთევან გვარამაძე</t>
  </si>
  <si>
    <r>
      <t>თეონა სისვაძე</t>
    </r>
    <r>
      <rPr>
        <sz val="10"/>
        <color rgb="FFFF0000"/>
        <rFont val="Sylfaen"/>
        <family val="1"/>
        <charset val="204"/>
      </rPr>
      <t xml:space="preserve"> ?</t>
    </r>
    <r>
      <rPr>
        <sz val="10"/>
        <rFont val="Sylfaen"/>
        <family val="1"/>
      </rPr>
      <t xml:space="preserve"> </t>
    </r>
  </si>
  <si>
    <t>შორენა ჯინჭარაძე</t>
  </si>
  <si>
    <t>ნინო ცეცხლაძე</t>
  </si>
  <si>
    <t>თამარ ქამადაძე</t>
  </si>
  <si>
    <t>ცისანა ჩიკვაიძე</t>
  </si>
  <si>
    <t>მაია აბულაძე</t>
  </si>
  <si>
    <t>მარინე ჭანტურია</t>
  </si>
  <si>
    <t>ნინო ტყეშელაშვილი</t>
  </si>
  <si>
    <t>თამარ ღუნაშვილი</t>
  </si>
  <si>
    <t>შორენა შარაძე</t>
  </si>
  <si>
    <t>პაატა ქათამაძე</t>
  </si>
  <si>
    <t>მზიური აბაშიძე</t>
  </si>
  <si>
    <t>ნანი ბოლქვაძე</t>
  </si>
  <si>
    <t>თამარ მუმლაძე</t>
  </si>
  <si>
    <t>თეა ბოჭორიშვილი</t>
  </si>
  <si>
    <t>თამარ კვიტაიშვილი</t>
  </si>
  <si>
    <t>ცისანა ურუშაძე</t>
  </si>
  <si>
    <t>ნათია მამაგულაშვილი</t>
  </si>
  <si>
    <t>ნათია ასანიძე</t>
  </si>
  <si>
    <t>ნათია კევლიშვილი</t>
  </si>
  <si>
    <t>ლენა თამარაძე</t>
  </si>
  <si>
    <t>ნინო გიგიაძე</t>
  </si>
  <si>
    <t>მალვინა ზაქარაძე</t>
  </si>
  <si>
    <t xml:space="preserve">მარინა ბეჟანიშვილი </t>
  </si>
  <si>
    <t xml:space="preserve">ნინო ნაცვლიშვილი </t>
  </si>
  <si>
    <t xml:space="preserve">სოფიო ახალაძე </t>
  </si>
  <si>
    <t xml:space="preserve">ქეთევან ცხოვრებაძე </t>
  </si>
  <si>
    <t xml:space="preserve">ნათელა ღუღუნიშვილი </t>
  </si>
  <si>
    <t xml:space="preserve">ნათია მიქავა </t>
  </si>
  <si>
    <t xml:space="preserve">ხათუნა მახარაშვილი </t>
  </si>
  <si>
    <t>გვანცა ხუტაშვილი</t>
  </si>
  <si>
    <r>
      <t xml:space="preserve">მადონა დუდაშვილი </t>
    </r>
    <r>
      <rPr>
        <sz val="10"/>
        <color rgb="FFFF0000"/>
        <rFont val="Sylfaen"/>
        <family val="1"/>
        <charset val="204"/>
      </rPr>
      <t>??</t>
    </r>
  </si>
  <si>
    <t>პ/ნ</t>
  </si>
  <si>
    <t>01008046851</t>
  </si>
  <si>
    <t>01025000340</t>
  </si>
  <si>
    <t>01010010665</t>
  </si>
  <si>
    <t>60001035556</t>
  </si>
  <si>
    <t>41001004528</t>
  </si>
  <si>
    <t>01010016782</t>
  </si>
  <si>
    <t>01009003411</t>
  </si>
  <si>
    <t>01001030618</t>
  </si>
  <si>
    <t>01025012560</t>
  </si>
  <si>
    <t>01020007575</t>
  </si>
  <si>
    <t>01005011361</t>
  </si>
  <si>
    <t>01019075254</t>
  </si>
  <si>
    <t>01018005979</t>
  </si>
  <si>
    <t>01030030844</t>
  </si>
  <si>
    <t>01017008855</t>
  </si>
  <si>
    <t>01024036292</t>
  </si>
  <si>
    <t>01005024268</t>
  </si>
  <si>
    <t>01001074651</t>
  </si>
  <si>
    <t>20001007401</t>
  </si>
  <si>
    <t>01008062205</t>
  </si>
  <si>
    <t>01009014405</t>
  </si>
  <si>
    <t>01009017225</t>
  </si>
  <si>
    <t>51001005047</t>
  </si>
  <si>
    <t>57001059304</t>
  </si>
  <si>
    <t>01024021701</t>
  </si>
  <si>
    <t>01015015378</t>
  </si>
  <si>
    <t>01019062453</t>
  </si>
  <si>
    <t>48001004293</t>
  </si>
  <si>
    <t>01024068509</t>
  </si>
  <si>
    <t>59001105490</t>
  </si>
  <si>
    <t>48001026434</t>
  </si>
  <si>
    <t>01001079459</t>
  </si>
  <si>
    <t>60001150617</t>
  </si>
  <si>
    <t>57001053184</t>
  </si>
  <si>
    <t>01002021294</t>
  </si>
  <si>
    <t>01001019826</t>
  </si>
  <si>
    <t>18001060248</t>
  </si>
  <si>
    <t>34001004506</t>
  </si>
  <si>
    <t>01001081325</t>
  </si>
  <si>
    <t>59001091280</t>
  </si>
  <si>
    <t>01019075361</t>
  </si>
  <si>
    <t>01001088537</t>
  </si>
  <si>
    <t xml:space="preserve">18001064308 </t>
  </si>
  <si>
    <t>18001067187</t>
  </si>
  <si>
    <t xml:space="preserve">35001127692 </t>
  </si>
  <si>
    <t>10001066037</t>
  </si>
  <si>
    <t xml:space="preserve">01027035954 </t>
  </si>
  <si>
    <t>01019021108</t>
  </si>
  <si>
    <t>33001005935</t>
  </si>
  <si>
    <t>57001019292</t>
  </si>
  <si>
    <t>01024065653</t>
  </si>
  <si>
    <t>26001005983</t>
  </si>
  <si>
    <t>47001000529</t>
  </si>
  <si>
    <t>01007014331</t>
  </si>
  <si>
    <t>20001056377</t>
  </si>
  <si>
    <t>01005008994</t>
  </si>
  <si>
    <t>59001100536</t>
  </si>
  <si>
    <t>11001030003</t>
  </si>
  <si>
    <t>60001141813</t>
  </si>
  <si>
    <t>01005032794</t>
  </si>
  <si>
    <t>01001050575</t>
  </si>
  <si>
    <t>18801075310</t>
  </si>
  <si>
    <t>35001050736</t>
  </si>
  <si>
    <t>37001038266</t>
  </si>
  <si>
    <t>60002008038</t>
  </si>
  <si>
    <t>60001026974</t>
  </si>
  <si>
    <t>60001047943</t>
  </si>
  <si>
    <t>60001092243</t>
  </si>
  <si>
    <t>60001024986</t>
  </si>
  <si>
    <t>21001010252</t>
  </si>
  <si>
    <t>60001087942</t>
  </si>
  <si>
    <t>60002007770</t>
  </si>
  <si>
    <t>60003003322</t>
  </si>
  <si>
    <t>60001047836</t>
  </si>
  <si>
    <t>60002008103</t>
  </si>
  <si>
    <t xml:space="preserve">46001021496 </t>
  </si>
  <si>
    <t>60001074721</t>
  </si>
  <si>
    <t>18001020333</t>
  </si>
  <si>
    <t>59001036849</t>
  </si>
  <si>
    <t>18001004020</t>
  </si>
  <si>
    <t>18001055210</t>
  </si>
  <si>
    <t>54001038081</t>
  </si>
  <si>
    <t>26001006720</t>
  </si>
  <si>
    <t>09001000136</t>
  </si>
  <si>
    <t>37001012931</t>
  </si>
  <si>
    <t>55001019554</t>
  </si>
  <si>
    <t>55001017547</t>
  </si>
  <si>
    <t xml:space="preserve">55001027131 </t>
  </si>
  <si>
    <t>17001007445</t>
  </si>
  <si>
    <t>38001035389</t>
  </si>
  <si>
    <t xml:space="preserve">38001018509 </t>
  </si>
  <si>
    <t>53001005318</t>
  </si>
  <si>
    <t xml:space="preserve">53001019752 </t>
  </si>
  <si>
    <t>59001038276</t>
  </si>
  <si>
    <t>01010003724</t>
  </si>
  <si>
    <t>04001003880</t>
  </si>
  <si>
    <t>04001004232</t>
  </si>
  <si>
    <t>49001005942</t>
  </si>
  <si>
    <t>34001000249</t>
  </si>
  <si>
    <t>49001007043</t>
  </si>
  <si>
    <t>27001002456</t>
  </si>
  <si>
    <t>33001053642</t>
  </si>
  <si>
    <t>33001023973</t>
  </si>
  <si>
    <t xml:space="preserve">26001035836 </t>
  </si>
  <si>
    <t>62006016092</t>
  </si>
  <si>
    <t>33001065499</t>
  </si>
  <si>
    <t>26001014262</t>
  </si>
  <si>
    <t>01024062549</t>
  </si>
  <si>
    <t>46001018181</t>
  </si>
  <si>
    <t>19001020818</t>
  </si>
  <si>
    <t>62001006766</t>
  </si>
  <si>
    <t>19001036087</t>
  </si>
  <si>
    <t>48001001851</t>
  </si>
  <si>
    <t>36001013425</t>
  </si>
  <si>
    <t>19001006962</t>
  </si>
  <si>
    <t>19001012048</t>
  </si>
  <si>
    <t>01008057843</t>
  </si>
  <si>
    <t>02001005158</t>
  </si>
  <si>
    <t>51001003026</t>
  </si>
  <si>
    <t>51001002521</t>
  </si>
  <si>
    <t>01010017841</t>
  </si>
  <si>
    <t>39001011139</t>
  </si>
  <si>
    <t>62007012172</t>
  </si>
  <si>
    <t>58001003163</t>
  </si>
  <si>
    <t>19001004022</t>
  </si>
  <si>
    <t>29001008120</t>
  </si>
  <si>
    <t>29001000995</t>
  </si>
  <si>
    <t>48001007444</t>
  </si>
  <si>
    <t>48001004317</t>
  </si>
  <si>
    <t>30001007626</t>
  </si>
  <si>
    <t>42001029959</t>
  </si>
  <si>
    <t xml:space="preserve">42001038423 </t>
  </si>
  <si>
    <t>13001008349</t>
  </si>
  <si>
    <t>20001037617</t>
  </si>
  <si>
    <t>20001023797</t>
  </si>
  <si>
    <t>20001013046</t>
  </si>
  <si>
    <t>20001007857</t>
  </si>
  <si>
    <t>19001007767</t>
  </si>
  <si>
    <t>20001013900</t>
  </si>
  <si>
    <t>20001025822</t>
  </si>
  <si>
    <t>20001043448</t>
  </si>
  <si>
    <t>20001032110</t>
  </si>
  <si>
    <t>08001001995</t>
  </si>
  <si>
    <t>20001018100</t>
  </si>
  <si>
    <t>08001004710</t>
  </si>
  <si>
    <t>20001013816</t>
  </si>
  <si>
    <t>20001007204</t>
  </si>
  <si>
    <t>მარინა ზურაშვილი</t>
  </si>
  <si>
    <t>45001023307</t>
  </si>
  <si>
    <t>13001015733</t>
  </si>
  <si>
    <t>13001015289</t>
  </si>
  <si>
    <t>13001030636</t>
  </si>
  <si>
    <t>14001008339</t>
  </si>
  <si>
    <t>14001023499</t>
  </si>
  <si>
    <t>01029015532</t>
  </si>
  <si>
    <t>35001082522</t>
  </si>
  <si>
    <t>36001027613</t>
  </si>
  <si>
    <t>47001004901</t>
  </si>
  <si>
    <t>ნინო საანიშვილი</t>
  </si>
  <si>
    <t xml:space="preserve">47001035301 </t>
  </si>
  <si>
    <t>47001038045</t>
  </si>
  <si>
    <t>47001009139</t>
  </si>
  <si>
    <t>07001029067</t>
  </si>
  <si>
    <t>05001005600</t>
  </si>
  <si>
    <t>05001003006</t>
  </si>
  <si>
    <t>05001001184</t>
  </si>
  <si>
    <t xml:space="preserve">03001004140 </t>
  </si>
  <si>
    <t>11001002521</t>
  </si>
  <si>
    <t>32001020468</t>
  </si>
  <si>
    <t>01001054965</t>
  </si>
  <si>
    <t>16001014298</t>
  </si>
  <si>
    <t>39001002143</t>
  </si>
  <si>
    <t>31001021058</t>
  </si>
  <si>
    <t>31001018023</t>
  </si>
  <si>
    <t>23001008548</t>
  </si>
  <si>
    <t>23001001679</t>
  </si>
  <si>
    <t>23001010384</t>
  </si>
  <si>
    <t>44001000118</t>
  </si>
  <si>
    <t>59001035307</t>
  </si>
  <si>
    <t>59001037662</t>
  </si>
  <si>
    <t>59001031095</t>
  </si>
  <si>
    <t>59001027893</t>
  </si>
  <si>
    <t>59001007388</t>
  </si>
  <si>
    <t>57001006210</t>
  </si>
  <si>
    <t>43001018625</t>
  </si>
  <si>
    <t>01019002404</t>
  </si>
  <si>
    <t>01001050965</t>
  </si>
  <si>
    <t>35001013721</t>
  </si>
  <si>
    <t>35001003013</t>
  </si>
  <si>
    <t>35001078911</t>
  </si>
  <si>
    <t>35001072888</t>
  </si>
  <si>
    <t xml:space="preserve">35001074851 </t>
  </si>
  <si>
    <t>35001061401</t>
  </si>
  <si>
    <t>28001035825</t>
  </si>
  <si>
    <t>35001106675</t>
  </si>
  <si>
    <t>59001009761</t>
  </si>
  <si>
    <t>35001059766</t>
  </si>
  <si>
    <t>01015026140</t>
  </si>
  <si>
    <t>62006033010</t>
  </si>
  <si>
    <t>62004018610</t>
  </si>
  <si>
    <t>01017013375</t>
  </si>
  <si>
    <t>22001001257</t>
  </si>
  <si>
    <t>10001042233</t>
  </si>
  <si>
    <t>30001001137</t>
  </si>
  <si>
    <t>10001017126</t>
  </si>
  <si>
    <t>10001006673</t>
  </si>
  <si>
    <t>10001031557</t>
  </si>
  <si>
    <t>30001000140</t>
  </si>
  <si>
    <t>47001033320</t>
  </si>
  <si>
    <t>35001061729</t>
  </si>
  <si>
    <t>61002012429</t>
  </si>
  <si>
    <t>61007000458</t>
  </si>
  <si>
    <t>61001026335</t>
  </si>
  <si>
    <t>61006014663</t>
  </si>
  <si>
    <t>60003000368</t>
  </si>
  <si>
    <t>61009003992</t>
  </si>
  <si>
    <t>61001018566</t>
  </si>
  <si>
    <t>61002001396</t>
  </si>
  <si>
    <t>51001004399</t>
  </si>
  <si>
    <t>06001001465</t>
  </si>
  <si>
    <t>61008004326</t>
  </si>
  <si>
    <t>61010007586</t>
  </si>
  <si>
    <t>61009010834</t>
  </si>
  <si>
    <t>61006014084</t>
  </si>
  <si>
    <t>61009004544</t>
  </si>
  <si>
    <t>16001029277</t>
  </si>
  <si>
    <t>ნათია კორკოტაძე (შრ. ხელშეკრულება)</t>
  </si>
  <si>
    <t>თამარ ბოჭორიშვილი (შრ. ხელშეკრულება)</t>
  </si>
  <si>
    <t>01024038354</t>
  </si>
  <si>
    <t>01019044684</t>
  </si>
  <si>
    <t>01015006344</t>
  </si>
  <si>
    <t>41001002497</t>
  </si>
  <si>
    <t>48001007182</t>
  </si>
  <si>
    <t>11001022880</t>
  </si>
  <si>
    <t>01030027809</t>
  </si>
  <si>
    <t>01019036828</t>
  </si>
  <si>
    <t>01003015219</t>
  </si>
  <si>
    <t>01019019700</t>
  </si>
  <si>
    <t>01030018316</t>
  </si>
  <si>
    <t>01008014276</t>
  </si>
  <si>
    <t>01010011155</t>
  </si>
  <si>
    <t>01005008546</t>
  </si>
  <si>
    <t>31001051674</t>
  </si>
  <si>
    <t>59002001156</t>
  </si>
  <si>
    <t>01001012445</t>
  </si>
  <si>
    <t>01005001571</t>
  </si>
  <si>
    <t>01011009998</t>
  </si>
  <si>
    <t>61004026701</t>
  </si>
  <si>
    <t>37001012384</t>
  </si>
  <si>
    <t>01017031675</t>
  </si>
  <si>
    <t>01011035753</t>
  </si>
  <si>
    <t>01024072759</t>
  </si>
  <si>
    <t>01008032784</t>
  </si>
  <si>
    <t>60001105565</t>
  </si>
  <si>
    <t>01002017124</t>
  </si>
  <si>
    <t>01013029055</t>
  </si>
  <si>
    <t>38001007515</t>
  </si>
  <si>
    <t>01010006938</t>
  </si>
  <si>
    <t>31001000563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</si>
  <si>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  57001001120 )</t>
    </r>
  </si>
  <si>
    <r>
      <t xml:space="preserve">თეკლე ლონდარიძე მ/შ </t>
    </r>
    <r>
      <rPr>
        <sz val="10"/>
        <color rgb="FFFF0000"/>
        <rFont val="Sylfaen"/>
        <family val="1"/>
        <charset val="204"/>
      </rPr>
      <t>(იზა ღურწკაია</t>
    </r>
    <r>
      <rPr>
        <sz val="10"/>
        <rFont val="Sylfaen"/>
        <family val="1"/>
      </rPr>
      <t xml:space="preserve"> </t>
    </r>
    <r>
      <rPr>
        <sz val="10"/>
        <color rgb="FFFF0000"/>
        <rFont val="Sylfaen"/>
        <family val="1"/>
        <charset val="204"/>
      </rPr>
      <t>დ/შ 62001001008)</t>
    </r>
  </si>
  <si>
    <t>01022008795</t>
  </si>
  <si>
    <t>01025019829</t>
  </si>
  <si>
    <t>01009015949</t>
  </si>
  <si>
    <t>01002024939</t>
  </si>
  <si>
    <t>დეპარტამენტის უფროსის მოადგილე</t>
  </si>
  <si>
    <t>გიორგი კუპრაშვილი</t>
  </si>
  <si>
    <t>ნინო ჭიღლაძე</t>
  </si>
  <si>
    <t>01020007031</t>
  </si>
  <si>
    <t>ვალერი გაზდელიანი</t>
  </si>
  <si>
    <t>შორენა მაისურაძე ??? გადასაწყვეტი</t>
  </si>
  <si>
    <t>სოფიო შუღლიაშვილი (ჩვენით)</t>
  </si>
  <si>
    <t>ანა კოპაძე (დ/შ)</t>
  </si>
  <si>
    <t>ეკატერინე ჯაფარიძე (ჩვენით)</t>
  </si>
  <si>
    <t>ლია ხუციშვილი (ჩვენით)</t>
  </si>
  <si>
    <t>მედეა ორაგველიძე (დ/შ)</t>
  </si>
  <si>
    <t>თეა კვიწინაშვილი (დ/შ) (ჩვენ)</t>
  </si>
  <si>
    <t xml:space="preserve">თამარ შარმანაშვილი </t>
  </si>
  <si>
    <t>ქეთევან დემეტრაშვილი (ჩვენით)</t>
  </si>
  <si>
    <t>გვანცა ჭანტურია  (ჩვენით)</t>
  </si>
  <si>
    <t>ნინო ბუჩუკური (ჩვენით)</t>
  </si>
  <si>
    <t>ქეთევან პაპიძე (ჩვენით)</t>
  </si>
  <si>
    <t>ეთერ ზურებიანი (ჩვენით)</t>
  </si>
  <si>
    <t xml:space="preserve">ნინო იობაშვილი </t>
  </si>
  <si>
    <t xml:space="preserve">თეა მაღრაძე </t>
  </si>
  <si>
    <t>მანანა წიკლაური  ვაქვეითებთ სოცად)</t>
  </si>
  <si>
    <t>გიორგი შარმაიძე???? (თ დათანხმდა)</t>
  </si>
  <si>
    <t>ნათა ნოდარიშვილი</t>
  </si>
  <si>
    <t xml:space="preserve">ხათუნა ჯიქია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</si>
</sst>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mm/dd/yyyy"/>
    <numFmt numFmtId="167" formatCode="0.0"/>
  </numFmts>
  <fonts count="3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color rgb="FFFF0000"/>
      <name val="AcadNusx"/>
    </font>
    <font>
      <sz val="10"/>
      <name val="Calibri"/>
      <family val="2"/>
      <scheme val="minor"/>
    </font>
    <font>
      <sz val="10"/>
      <color rgb="FFFF0000"/>
      <name val="LitNusx"/>
      <family val="2"/>
    </font>
    <font>
      <sz val="10"/>
      <color rgb="FFFFFF00"/>
      <name val="Sylfaen"/>
      <family val="1"/>
    </font>
    <font>
      <sz val="10"/>
      <color rgb="FF00B05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164" fontId="24" fillId="0" borderId="0" applyFont="0" applyFill="0" applyBorder="0" applyAlignment="0" applyProtection="0"/>
    <xf numFmtId="0" fontId="9" fillId="0" borderId="0"/>
  </cellStyleXfs>
  <cellXfs count="2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164" fontId="25" fillId="0" borderId="0" xfId="5" applyFont="1"/>
    <xf numFmtId="43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49" fontId="33" fillId="0" borderId="1" xfId="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1" fillId="0" borderId="1" xfId="4" applyFont="1" applyFill="1" applyBorder="1" applyAlignment="1">
      <alignment horizontal="left" vertical="center" wrapText="1"/>
    </xf>
    <xf numFmtId="49" fontId="34" fillId="0" borderId="1" xfId="3" applyNumberFormat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49" fontId="21" fillId="0" borderId="1" xfId="3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left"/>
    </xf>
    <xf numFmtId="49" fontId="12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vertical="center"/>
    </xf>
    <xf numFmtId="49" fontId="21" fillId="0" borderId="1" xfId="3" applyNumberFormat="1" applyFont="1" applyFill="1" applyBorder="1" applyAlignment="1"/>
    <xf numFmtId="0" fontId="9" fillId="0" borderId="0" xfId="0" applyFont="1" applyFill="1" applyAlignment="1">
      <alignment horizontal="left"/>
    </xf>
    <xf numFmtId="49" fontId="35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/>
    <xf numFmtId="49" fontId="21" fillId="0" borderId="1" xfId="1" applyNumberFormat="1" applyFont="1" applyFill="1" applyBorder="1" applyAlignment="1">
      <alignment vertical="center" wrapText="1"/>
    </xf>
    <xf numFmtId="49" fontId="21" fillId="0" borderId="1" xfId="6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36" fillId="0" borderId="0" xfId="0" applyFont="1" applyFill="1"/>
    <xf numFmtId="49" fontId="1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6" fillId="6" borderId="1" xfId="0" applyNumberFormat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49" fontId="8" fillId="6" borderId="1" xfId="1" applyNumberFormat="1" applyFont="1" applyFill="1" applyBorder="1" applyAlignment="1">
      <alignment horizontal="left" vertical="center" wrapText="1"/>
    </xf>
    <xf numFmtId="0" fontId="21" fillId="7" borderId="1" xfId="1" applyFont="1" applyFill="1" applyBorder="1" applyAlignment="1">
      <alignment horizontal="left" vertical="center" wrapText="1"/>
    </xf>
    <xf numFmtId="49" fontId="21" fillId="7" borderId="1" xfId="1" applyNumberFormat="1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 wrapText="1"/>
    </xf>
    <xf numFmtId="49" fontId="21" fillId="7" borderId="1" xfId="1" applyNumberFormat="1" applyFont="1" applyFill="1" applyBorder="1" applyAlignment="1">
      <alignment horizontal="left" vertical="center" wrapText="1"/>
    </xf>
    <xf numFmtId="49" fontId="21" fillId="7" borderId="1" xfId="1" applyNumberFormat="1" applyFont="1" applyFill="1" applyBorder="1" applyAlignment="1">
      <alignment vertical="center" wrapText="1"/>
    </xf>
    <xf numFmtId="49" fontId="21" fillId="7" borderId="1" xfId="1" applyNumberFormat="1" applyFont="1" applyFill="1" applyBorder="1" applyAlignment="1"/>
    <xf numFmtId="0" fontId="8" fillId="7" borderId="1" xfId="4" applyFont="1" applyFill="1" applyBorder="1" applyAlignment="1">
      <alignment horizontal="left" vertical="center" wrapText="1"/>
    </xf>
    <xf numFmtId="49" fontId="21" fillId="7" borderId="1" xfId="3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/>
    </xf>
    <xf numFmtId="49" fontId="21" fillId="7" borderId="1" xfId="0" applyNumberFormat="1" applyFont="1" applyFill="1" applyBorder="1" applyAlignment="1">
      <alignment horizontal="left" vertical="center"/>
    </xf>
    <xf numFmtId="49" fontId="21" fillId="7" borderId="1" xfId="3" applyNumberFormat="1" applyFont="1" applyFill="1" applyBorder="1" applyAlignment="1">
      <alignment vertical="center"/>
    </xf>
    <xf numFmtId="49" fontId="35" fillId="7" borderId="1" xfId="0" applyNumberFormat="1" applyFont="1" applyFill="1" applyBorder="1" applyAlignment="1">
      <alignment horizontal="left" vertical="center"/>
    </xf>
    <xf numFmtId="49" fontId="23" fillId="7" borderId="1" xfId="3" applyNumberFormat="1" applyFont="1" applyFill="1" applyBorder="1" applyAlignment="1">
      <alignment horizontal="left" vertical="center" wrapText="1"/>
    </xf>
    <xf numFmtId="49" fontId="21" fillId="7" borderId="1" xfId="6" applyNumberFormat="1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/>
    </xf>
    <xf numFmtId="0" fontId="8" fillId="4" borderId="1" xfId="4" applyFont="1" applyFill="1" applyBorder="1" applyAlignment="1">
      <alignment horizontal="left" vertical="center" wrapText="1"/>
    </xf>
    <xf numFmtId="49" fontId="21" fillId="4" borderId="1" xfId="3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/>
    </xf>
    <xf numFmtId="49" fontId="21" fillId="4" borderId="1" xfId="0" applyNumberFormat="1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8" fillId="4" borderId="1" xfId="1" applyFont="1" applyFill="1" applyBorder="1" applyAlignment="1">
      <alignment horizontal="left" vertical="center" wrapText="1"/>
    </xf>
    <xf numFmtId="49" fontId="21" fillId="4" borderId="1" xfId="1" applyNumberFormat="1" applyFont="1" applyFill="1" applyBorder="1" applyAlignment="1">
      <alignment vertical="center" wrapText="1"/>
    </xf>
    <xf numFmtId="0" fontId="21" fillId="6" borderId="1" xfId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vertical="center" wrapText="1"/>
    </xf>
    <xf numFmtId="49" fontId="21" fillId="6" borderId="1" xfId="0" applyNumberFormat="1" applyFont="1" applyFill="1" applyBorder="1" applyAlignment="1">
      <alignment horizontal="left" vertical="center"/>
    </xf>
    <xf numFmtId="49" fontId="33" fillId="4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21" fillId="6" borderId="1" xfId="1" applyNumberFormat="1" applyFont="1" applyFill="1" applyBorder="1" applyAlignment="1">
      <alignment vertical="center"/>
    </xf>
  </cellXfs>
  <cellStyles count="7">
    <cellStyle name="Bad 2" xfId="2"/>
    <cellStyle name="Comma" xfId="5" builtinId="3"/>
    <cellStyle name="Normal" xfId="0" builtinId="0"/>
    <cellStyle name="Normal 2" xfId="1"/>
    <cellStyle name="Normal 2 2" xfId="3"/>
    <cellStyle name="Normal 5" xfId="4"/>
    <cellStyle name="Normal_soc.agenti_nomrebi_bolo" xfId="6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D11" sqref="D11"/>
    </sheetView>
  </sheetViews>
  <sheetFormatPr defaultRowHeight="13.5" x14ac:dyDescent="0.2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 x14ac:dyDescent="0.35">
      <c r="F1" s="84" t="s">
        <v>56</v>
      </c>
    </row>
    <row r="3" spans="1:27" ht="44.25" customHeight="1" x14ac:dyDescent="0.25">
      <c r="A3" s="226" t="s">
        <v>70</v>
      </c>
      <c r="B3" s="226"/>
      <c r="C3" s="226"/>
      <c r="D3" s="226"/>
      <c r="E3" s="226"/>
      <c r="F3" s="226"/>
      <c r="G3" s="119"/>
      <c r="H3" s="119"/>
      <c r="M3" s="66"/>
    </row>
    <row r="4" spans="1:27" ht="18" x14ac:dyDescent="0.35">
      <c r="F4" s="84"/>
      <c r="M4" s="66"/>
    </row>
    <row r="5" spans="1:27" ht="15" x14ac:dyDescent="0.3">
      <c r="E5" s="67"/>
      <c r="F5" s="67"/>
      <c r="M5" s="66"/>
    </row>
    <row r="6" spans="1:27" ht="18" x14ac:dyDescent="0.25">
      <c r="B6" s="222"/>
      <c r="C6" s="222"/>
      <c r="D6" s="222"/>
      <c r="E6" s="222"/>
      <c r="F6" s="80"/>
      <c r="G6" s="223"/>
      <c r="H6" s="223"/>
      <c r="I6" s="223"/>
      <c r="J6" s="223"/>
      <c r="K6" s="223"/>
      <c r="L6" s="223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 x14ac:dyDescent="0.25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 x14ac:dyDescent="0.25">
      <c r="B8" s="4"/>
      <c r="C8" s="4"/>
      <c r="D8" s="4"/>
      <c r="E8" s="4"/>
      <c r="F8" s="4"/>
      <c r="G8" s="69"/>
      <c r="I8" s="65"/>
      <c r="M8" s="66"/>
    </row>
    <row r="9" spans="1:27" ht="15" x14ac:dyDescent="0.25">
      <c r="B9" s="71">
        <v>1</v>
      </c>
      <c r="C9" s="5" t="s">
        <v>62</v>
      </c>
      <c r="D9" s="71">
        <f>'დანართი 2'!F6</f>
        <v>60</v>
      </c>
      <c r="E9" s="71">
        <f>'დანართი 2'!I6</f>
        <v>104400</v>
      </c>
      <c r="F9" s="71">
        <f>' დანართი 1'!E9*12</f>
        <v>1252800</v>
      </c>
      <c r="G9" s="72"/>
      <c r="M9" s="66"/>
    </row>
    <row r="10" spans="1:27" ht="15" x14ac:dyDescent="0.25">
      <c r="B10" s="71">
        <v>2</v>
      </c>
      <c r="C10" s="5" t="s">
        <v>63</v>
      </c>
      <c r="D10" s="71">
        <f>'დანართი 3'!E5</f>
        <v>309</v>
      </c>
      <c r="E10" s="73">
        <f>'დანართი 3'!H5</f>
        <v>253150</v>
      </c>
      <c r="F10" s="73">
        <f>E10*12</f>
        <v>3037800</v>
      </c>
      <c r="G10" s="72"/>
      <c r="H10" s="72"/>
      <c r="I10" s="74"/>
      <c r="M10" s="66"/>
    </row>
    <row r="11" spans="1:27" ht="30.75" customHeight="1" x14ac:dyDescent="0.25">
      <c r="B11" s="224" t="s">
        <v>59</v>
      </c>
      <c r="C11" s="224"/>
      <c r="D11" s="75">
        <f>D9+D10</f>
        <v>369</v>
      </c>
      <c r="E11" s="75">
        <f>E9+E10</f>
        <v>357550</v>
      </c>
      <c r="F11" s="75">
        <f>F9+F10</f>
        <v>4290600</v>
      </c>
      <c r="M11" s="66"/>
    </row>
    <row r="12" spans="1:27" ht="27" customHeight="1" x14ac:dyDescent="0.25">
      <c r="B12" s="225" t="s">
        <v>60</v>
      </c>
      <c r="C12" s="225"/>
      <c r="D12" s="76"/>
      <c r="E12" s="77"/>
      <c r="F12" s="81"/>
      <c r="H12" s="72"/>
      <c r="I12" s="72"/>
      <c r="J12" s="72"/>
      <c r="L12" s="72"/>
      <c r="M12" s="66"/>
    </row>
    <row r="13" spans="1:27" x14ac:dyDescent="0.25">
      <c r="J13" s="72"/>
      <c r="M13" s="66"/>
    </row>
    <row r="14" spans="1:27" x14ac:dyDescent="0.25">
      <c r="H14" s="72"/>
      <c r="M14" s="66"/>
    </row>
    <row r="15" spans="1:27" x14ac:dyDescent="0.25">
      <c r="M15" s="66"/>
    </row>
    <row r="16" spans="1:27" x14ac:dyDescent="0.25">
      <c r="E16" s="78"/>
      <c r="F16" s="78"/>
      <c r="H16" s="72"/>
      <c r="M16" s="66"/>
    </row>
    <row r="17" spans="5:13" x14ac:dyDescent="0.25">
      <c r="H17" s="72"/>
      <c r="M17" s="66"/>
    </row>
    <row r="18" spans="5:13" x14ac:dyDescent="0.25">
      <c r="E18" s="79"/>
      <c r="F18" s="79"/>
      <c r="M18" s="66"/>
    </row>
    <row r="19" spans="5:13" x14ac:dyDescent="0.25">
      <c r="M19" s="66"/>
    </row>
    <row r="20" spans="5:13" x14ac:dyDescent="0.25">
      <c r="M20" s="66"/>
    </row>
    <row r="21" spans="5:13" x14ac:dyDescent="0.25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89"/>
  <sheetViews>
    <sheetView topLeftCell="A31" zoomScaleNormal="100" zoomScaleSheetLayoutView="100" workbookViewId="0">
      <selection activeCell="D56" sqref="D40:D56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175" customWidth="1"/>
    <col min="6" max="6" width="14.7109375" style="1" customWidth="1"/>
    <col min="7" max="7" width="17.28515625" style="1" customWidth="1"/>
    <col min="8" max="8" width="15.7109375" style="1" customWidth="1"/>
    <col min="9" max="9" width="17.5703125" style="1" customWidth="1"/>
    <col min="10" max="10" width="22.28515625" style="1" customWidth="1"/>
    <col min="11" max="11" width="19.85546875" style="1" customWidth="1"/>
    <col min="12" max="12" width="15" style="1" customWidth="1"/>
    <col min="13" max="16384" width="9.140625" style="1"/>
  </cols>
  <sheetData>
    <row r="3" spans="2:19" ht="18" customHeight="1" x14ac:dyDescent="0.35">
      <c r="K3" s="84" t="s">
        <v>71</v>
      </c>
    </row>
    <row r="4" spans="2:19" ht="53.25" customHeight="1" x14ac:dyDescent="0.2">
      <c r="B4" s="227" t="s">
        <v>73</v>
      </c>
      <c r="C4" s="227"/>
      <c r="D4" s="227"/>
      <c r="E4" s="227"/>
      <c r="F4" s="227"/>
      <c r="G4" s="227"/>
      <c r="H4" s="227"/>
      <c r="I4" s="227"/>
      <c r="J4" s="227"/>
      <c r="K4" s="227"/>
    </row>
    <row r="5" spans="2:19" s="2" customFormat="1" ht="96" customHeight="1" x14ac:dyDescent="0.2">
      <c r="B5" s="4" t="s">
        <v>10</v>
      </c>
      <c r="C5" s="21" t="s">
        <v>21</v>
      </c>
      <c r="D5" s="21"/>
      <c r="E5" s="21"/>
      <c r="F5" s="21" t="s">
        <v>17</v>
      </c>
      <c r="G5" s="21" t="s">
        <v>18</v>
      </c>
      <c r="H5" s="21" t="s">
        <v>22</v>
      </c>
      <c r="I5" s="21" t="s">
        <v>23</v>
      </c>
      <c r="J5" s="21" t="s">
        <v>24</v>
      </c>
      <c r="K5" s="21" t="s">
        <v>20</v>
      </c>
    </row>
    <row r="6" spans="2:19" s="2" customFormat="1" ht="24" customHeight="1" x14ac:dyDescent="0.2">
      <c r="B6" s="4"/>
      <c r="C6" s="21" t="s">
        <v>19</v>
      </c>
      <c r="D6" s="21" t="s">
        <v>189</v>
      </c>
      <c r="E6" s="21" t="s">
        <v>419</v>
      </c>
      <c r="F6" s="17">
        <f>F7+F12+F24+F31+F44+F64</f>
        <v>60</v>
      </c>
      <c r="G6" s="4"/>
      <c r="H6" s="4"/>
      <c r="I6" s="18">
        <f>I7+I12+I24+I31+I44+I64</f>
        <v>104400</v>
      </c>
      <c r="J6" s="18">
        <f>J7+J12+J24+J31+J44+J64</f>
        <v>1252800</v>
      </c>
      <c r="K6" s="18">
        <f>J6</f>
        <v>1252800</v>
      </c>
      <c r="Q6" s="2">
        <v>104400</v>
      </c>
      <c r="S6" s="90">
        <f>Q6-I6</f>
        <v>0</v>
      </c>
    </row>
    <row r="7" spans="2:19" s="2" customFormat="1" ht="22.5" customHeight="1" x14ac:dyDescent="0.2">
      <c r="B7" s="10"/>
      <c r="C7" s="10" t="s">
        <v>3</v>
      </c>
      <c r="D7" s="10"/>
      <c r="E7" s="10"/>
      <c r="F7" s="14">
        <f>F8+F9</f>
        <v>4</v>
      </c>
      <c r="G7" s="10"/>
      <c r="H7" s="10"/>
      <c r="I7" s="14">
        <f>I8+I9</f>
        <v>17400</v>
      </c>
      <c r="J7" s="14">
        <f>J8+J9</f>
        <v>208800</v>
      </c>
      <c r="K7" s="228"/>
    </row>
    <row r="8" spans="2:19" s="3" customFormat="1" ht="15" x14ac:dyDescent="0.2">
      <c r="B8" s="94"/>
      <c r="C8" s="95" t="s">
        <v>13</v>
      </c>
      <c r="D8" s="95" t="s">
        <v>153</v>
      </c>
      <c r="E8" s="172" t="s">
        <v>650</v>
      </c>
      <c r="F8" s="12">
        <v>1</v>
      </c>
      <c r="G8" s="12"/>
      <c r="H8" s="13">
        <v>5400</v>
      </c>
      <c r="I8" s="13">
        <f>F8*H8</f>
        <v>5400</v>
      </c>
      <c r="J8" s="13">
        <f>I8*12</f>
        <v>64800</v>
      </c>
      <c r="K8" s="229"/>
      <c r="O8" s="96"/>
    </row>
    <row r="9" spans="2:19" s="3" customFormat="1" ht="15" x14ac:dyDescent="0.2">
      <c r="B9" s="94"/>
      <c r="C9" s="95" t="s">
        <v>14</v>
      </c>
      <c r="D9" s="95" t="s">
        <v>154</v>
      </c>
      <c r="E9" s="172" t="s">
        <v>651</v>
      </c>
      <c r="F9" s="12">
        <v>3</v>
      </c>
      <c r="G9" s="12"/>
      <c r="H9" s="13">
        <v>4000</v>
      </c>
      <c r="I9" s="13">
        <f>F9*H9</f>
        <v>12000</v>
      </c>
      <c r="J9" s="13">
        <f>I9*12</f>
        <v>144000</v>
      </c>
      <c r="K9" s="229"/>
    </row>
    <row r="10" spans="2:19" s="3" customFormat="1" ht="15" x14ac:dyDescent="0.2">
      <c r="B10" s="94"/>
      <c r="C10" s="95" t="s">
        <v>14</v>
      </c>
      <c r="D10" s="95" t="s">
        <v>155</v>
      </c>
      <c r="E10" s="172" t="s">
        <v>652</v>
      </c>
      <c r="F10" s="12"/>
      <c r="G10" s="12"/>
      <c r="H10" s="13"/>
      <c r="I10" s="13"/>
      <c r="J10" s="13"/>
      <c r="K10" s="229"/>
    </row>
    <row r="11" spans="2:19" s="3" customFormat="1" ht="15" x14ac:dyDescent="0.2">
      <c r="B11" s="94"/>
      <c r="C11" s="95" t="s">
        <v>14</v>
      </c>
      <c r="D11" s="95" t="s">
        <v>156</v>
      </c>
      <c r="E11" s="173" t="s">
        <v>653</v>
      </c>
      <c r="F11" s="12"/>
      <c r="G11" s="12"/>
      <c r="H11" s="13"/>
      <c r="I11" s="13"/>
      <c r="J11" s="13"/>
      <c r="K11" s="229"/>
    </row>
    <row r="12" spans="2:19" ht="30" x14ac:dyDescent="0.2">
      <c r="B12" s="10" t="s">
        <v>0</v>
      </c>
      <c r="C12" s="10" t="s">
        <v>68</v>
      </c>
      <c r="D12" s="10"/>
      <c r="E12" s="10"/>
      <c r="F12" s="14">
        <f>F13+F14+F20</f>
        <v>9</v>
      </c>
      <c r="G12" s="14"/>
      <c r="H12" s="10"/>
      <c r="I12" s="14">
        <f>I13+I14+I20</f>
        <v>15200</v>
      </c>
      <c r="J12" s="14">
        <f>J13+J14+J20</f>
        <v>182400</v>
      </c>
      <c r="K12" s="229"/>
    </row>
    <row r="13" spans="2:19" s="3" customFormat="1" ht="15" x14ac:dyDescent="0.2">
      <c r="B13" s="97"/>
      <c r="C13" s="95" t="s">
        <v>4</v>
      </c>
      <c r="D13" s="95" t="s">
        <v>157</v>
      </c>
      <c r="E13" s="173" t="s">
        <v>654</v>
      </c>
      <c r="F13" s="12">
        <v>1</v>
      </c>
      <c r="G13" s="99">
        <v>3.6</v>
      </c>
      <c r="H13" s="13">
        <f>G13*1000</f>
        <v>3600</v>
      </c>
      <c r="I13" s="98">
        <f>F13*H13</f>
        <v>3600</v>
      </c>
      <c r="J13" s="98">
        <f>I13*12</f>
        <v>43200</v>
      </c>
      <c r="K13" s="229"/>
    </row>
    <row r="14" spans="2:19" ht="30" x14ac:dyDescent="0.2">
      <c r="B14" s="8"/>
      <c r="C14" s="8" t="s">
        <v>64</v>
      </c>
      <c r="D14" s="8"/>
      <c r="E14" s="8"/>
      <c r="F14" s="91">
        <f>F15+F16+F18+F17+F19</f>
        <v>5</v>
      </c>
      <c r="G14" s="91"/>
      <c r="H14" s="91"/>
      <c r="I14" s="91">
        <f>I15+I16+I17+I18+I19</f>
        <v>7050</v>
      </c>
      <c r="J14" s="91">
        <f>J15+J16+J17+J18+J19</f>
        <v>84600</v>
      </c>
      <c r="K14" s="229"/>
    </row>
    <row r="15" spans="2:19" s="3" customFormat="1" ht="15" x14ac:dyDescent="0.2">
      <c r="B15" s="100"/>
      <c r="C15" s="95" t="s">
        <v>5</v>
      </c>
      <c r="D15" s="95" t="s">
        <v>158</v>
      </c>
      <c r="E15" s="172" t="s">
        <v>655</v>
      </c>
      <c r="F15" s="12">
        <v>1</v>
      </c>
      <c r="G15" s="101">
        <v>2.2000000000000002</v>
      </c>
      <c r="H15" s="12">
        <f>G15*1000</f>
        <v>2200</v>
      </c>
      <c r="I15" s="12">
        <f>F15*H15</f>
        <v>2200</v>
      </c>
      <c r="J15" s="12">
        <f>I15*12</f>
        <v>26400</v>
      </c>
      <c r="K15" s="229"/>
    </row>
    <row r="16" spans="2:19" s="3" customFormat="1" ht="15" x14ac:dyDescent="0.2">
      <c r="B16" s="100"/>
      <c r="C16" s="95" t="s">
        <v>8</v>
      </c>
      <c r="D16" s="95" t="s">
        <v>159</v>
      </c>
      <c r="E16" s="172" t="s">
        <v>656</v>
      </c>
      <c r="F16" s="12">
        <v>1</v>
      </c>
      <c r="G16" s="101">
        <v>1.3</v>
      </c>
      <c r="H16" s="12">
        <f t="shared" ref="H16:H19" si="0">G16*1000</f>
        <v>1300</v>
      </c>
      <c r="I16" s="12">
        <f t="shared" ref="I16:I19" si="1">F16*H16</f>
        <v>1300</v>
      </c>
      <c r="J16" s="12">
        <f t="shared" ref="J16:J20" si="2">I16*12</f>
        <v>15600</v>
      </c>
      <c r="K16" s="229"/>
    </row>
    <row r="17" spans="2:11" s="3" customFormat="1" ht="15" x14ac:dyDescent="0.2">
      <c r="B17" s="100"/>
      <c r="C17" s="95" t="s">
        <v>6</v>
      </c>
      <c r="D17" s="95" t="s">
        <v>160</v>
      </c>
      <c r="E17" s="174" t="s">
        <v>657</v>
      </c>
      <c r="F17" s="12">
        <v>1</v>
      </c>
      <c r="G17" s="101">
        <v>1.2</v>
      </c>
      <c r="H17" s="12">
        <f t="shared" si="0"/>
        <v>1200</v>
      </c>
      <c r="I17" s="12">
        <f t="shared" si="1"/>
        <v>1200</v>
      </c>
      <c r="J17" s="12">
        <f t="shared" si="2"/>
        <v>14400</v>
      </c>
      <c r="K17" s="229"/>
    </row>
    <row r="18" spans="2:11" s="3" customFormat="1" ht="15" x14ac:dyDescent="0.2">
      <c r="B18" s="100"/>
      <c r="C18" s="95" t="s">
        <v>6</v>
      </c>
      <c r="D18" s="117" t="s">
        <v>417</v>
      </c>
      <c r="E18" s="183" t="s">
        <v>681</v>
      </c>
      <c r="F18" s="12">
        <v>1</v>
      </c>
      <c r="G18" s="101">
        <v>1.2</v>
      </c>
      <c r="H18" s="12">
        <f t="shared" si="0"/>
        <v>1200</v>
      </c>
      <c r="I18" s="12">
        <f t="shared" si="1"/>
        <v>1200</v>
      </c>
      <c r="J18" s="12">
        <f t="shared" si="2"/>
        <v>14400</v>
      </c>
      <c r="K18" s="229"/>
    </row>
    <row r="19" spans="2:11" s="3" customFormat="1" ht="30" x14ac:dyDescent="0.2">
      <c r="B19" s="100"/>
      <c r="C19" s="95" t="s">
        <v>6</v>
      </c>
      <c r="D19" s="147" t="s">
        <v>706</v>
      </c>
      <c r="E19" s="35"/>
      <c r="F19" s="12">
        <f>1</f>
        <v>1</v>
      </c>
      <c r="G19" s="126">
        <v>1.1499999999999999</v>
      </c>
      <c r="H19" s="12">
        <f t="shared" si="0"/>
        <v>1150</v>
      </c>
      <c r="I19" s="12">
        <f t="shared" si="1"/>
        <v>1150</v>
      </c>
      <c r="J19" s="12">
        <f t="shared" si="2"/>
        <v>13800</v>
      </c>
      <c r="K19" s="229"/>
    </row>
    <row r="20" spans="2:11" ht="30" x14ac:dyDescent="0.2">
      <c r="B20" s="7"/>
      <c r="C20" s="8" t="s">
        <v>69</v>
      </c>
      <c r="D20" s="8"/>
      <c r="E20" s="8"/>
      <c r="F20" s="86">
        <f>F21+F22+F23</f>
        <v>3</v>
      </c>
      <c r="G20" s="87"/>
      <c r="H20" s="92"/>
      <c r="I20" s="92">
        <f>I21+I22+I23</f>
        <v>4550</v>
      </c>
      <c r="J20" s="92">
        <f t="shared" si="2"/>
        <v>54600</v>
      </c>
      <c r="K20" s="229"/>
    </row>
    <row r="21" spans="2:11" s="3" customFormat="1" ht="15" x14ac:dyDescent="0.2">
      <c r="B21" s="100"/>
      <c r="C21" s="95" t="s">
        <v>5</v>
      </c>
      <c r="D21" s="95" t="s">
        <v>262</v>
      </c>
      <c r="E21" s="172" t="s">
        <v>658</v>
      </c>
      <c r="F21" s="12">
        <v>1</v>
      </c>
      <c r="G21" s="101">
        <v>2.2000000000000002</v>
      </c>
      <c r="H21" s="12">
        <f>G21*1000</f>
        <v>2200</v>
      </c>
      <c r="I21" s="12">
        <f>F21*H21</f>
        <v>2200</v>
      </c>
      <c r="J21" s="12">
        <f>I21*12</f>
        <v>26400</v>
      </c>
      <c r="K21" s="229"/>
    </row>
    <row r="22" spans="2:11" s="3" customFormat="1" ht="15" x14ac:dyDescent="0.2">
      <c r="B22" s="100"/>
      <c r="C22" s="95" t="s">
        <v>8</v>
      </c>
      <c r="D22" s="147" t="s">
        <v>696</v>
      </c>
      <c r="E22" s="183" t="s">
        <v>682</v>
      </c>
      <c r="F22" s="12">
        <v>1</v>
      </c>
      <c r="G22" s="191">
        <v>1.2</v>
      </c>
      <c r="H22" s="12">
        <f>G22*1000</f>
        <v>1200</v>
      </c>
      <c r="I22" s="12">
        <f>F22*H22</f>
        <v>1200</v>
      </c>
      <c r="J22" s="12">
        <f>I22*12</f>
        <v>14400</v>
      </c>
      <c r="K22" s="229"/>
    </row>
    <row r="23" spans="2:11" s="3" customFormat="1" ht="15" x14ac:dyDescent="0.2">
      <c r="B23" s="100"/>
      <c r="C23" s="95" t="s">
        <v>6</v>
      </c>
      <c r="D23" s="95" t="s">
        <v>697</v>
      </c>
      <c r="E23" s="183" t="s">
        <v>683</v>
      </c>
      <c r="F23" s="12">
        <f>2-1</f>
        <v>1</v>
      </c>
      <c r="G23" s="126">
        <v>1.1499999999999999</v>
      </c>
      <c r="H23" s="12">
        <f>G23*1000</f>
        <v>1150</v>
      </c>
      <c r="I23" s="12">
        <f>F23*H23</f>
        <v>1150</v>
      </c>
      <c r="J23" s="12">
        <f>I23*12</f>
        <v>13800</v>
      </c>
      <c r="K23" s="229"/>
    </row>
    <row r="24" spans="2:11" ht="15" x14ac:dyDescent="0.2">
      <c r="B24" s="10" t="s">
        <v>1</v>
      </c>
      <c r="C24" s="10" t="s">
        <v>152</v>
      </c>
      <c r="D24" s="10"/>
      <c r="E24" s="10"/>
      <c r="F24" s="14">
        <f>F25+F26+F27+F28+F29+F30</f>
        <v>6</v>
      </c>
      <c r="G24" s="19"/>
      <c r="H24" s="10"/>
      <c r="I24" s="14">
        <f>I25+I26+I27+I28+I29+I30</f>
        <v>8000</v>
      </c>
      <c r="J24" s="14">
        <f>J25+J26+J27+J28+J29+J30</f>
        <v>96000</v>
      </c>
      <c r="K24" s="229"/>
    </row>
    <row r="25" spans="2:11" s="3" customFormat="1" ht="15" x14ac:dyDescent="0.2">
      <c r="B25" s="100"/>
      <c r="C25" s="95" t="s">
        <v>11</v>
      </c>
      <c r="D25" s="95" t="s">
        <v>162</v>
      </c>
      <c r="E25" s="182" t="s">
        <v>659</v>
      </c>
      <c r="F25" s="12">
        <v>1</v>
      </c>
      <c r="G25" s="101">
        <v>2.5</v>
      </c>
      <c r="H25" s="12">
        <f>G25*1000</f>
        <v>2500</v>
      </c>
      <c r="I25" s="12">
        <f>F25*H25</f>
        <v>2500</v>
      </c>
      <c r="J25" s="12">
        <f>I25*12</f>
        <v>30000</v>
      </c>
      <c r="K25" s="229"/>
    </row>
    <row r="26" spans="2:11" s="3" customFormat="1" ht="20.25" customHeight="1" x14ac:dyDescent="0.2">
      <c r="B26" s="100"/>
      <c r="C26" s="95" t="s">
        <v>8</v>
      </c>
      <c r="D26" s="95" t="s">
        <v>163</v>
      </c>
      <c r="E26" s="172" t="s">
        <v>660</v>
      </c>
      <c r="F26" s="102">
        <v>1</v>
      </c>
      <c r="G26" s="103">
        <v>1.3</v>
      </c>
      <c r="H26" s="12">
        <f t="shared" ref="H26:H27" si="3">G26*1000</f>
        <v>1300</v>
      </c>
      <c r="I26" s="12">
        <f t="shared" ref="I26:I27" si="4">F26*H26</f>
        <v>1300</v>
      </c>
      <c r="J26" s="12">
        <f t="shared" ref="J26:J27" si="5">I26*12</f>
        <v>15600</v>
      </c>
      <c r="K26" s="229"/>
    </row>
    <row r="27" spans="2:11" s="3" customFormat="1" ht="15" x14ac:dyDescent="0.2">
      <c r="B27" s="100"/>
      <c r="C27" s="95" t="s">
        <v>8</v>
      </c>
      <c r="D27" s="95" t="s">
        <v>164</v>
      </c>
      <c r="E27" s="172" t="s">
        <v>661</v>
      </c>
      <c r="F27" s="13">
        <v>1</v>
      </c>
      <c r="G27" s="104">
        <v>1.2</v>
      </c>
      <c r="H27" s="12">
        <f t="shared" si="3"/>
        <v>1200</v>
      </c>
      <c r="I27" s="12">
        <f t="shared" si="4"/>
        <v>1200</v>
      </c>
      <c r="J27" s="12">
        <f t="shared" si="5"/>
        <v>14400</v>
      </c>
      <c r="K27" s="229"/>
    </row>
    <row r="28" spans="2:11" s="3" customFormat="1" ht="15" x14ac:dyDescent="0.2">
      <c r="B28" s="100"/>
      <c r="C28" s="95" t="s">
        <v>15</v>
      </c>
      <c r="D28" s="95" t="s">
        <v>165</v>
      </c>
      <c r="E28" s="183" t="s">
        <v>662</v>
      </c>
      <c r="F28" s="13">
        <v>1</v>
      </c>
      <c r="G28" s="104">
        <v>1</v>
      </c>
      <c r="H28" s="12">
        <f t="shared" ref="H28:H30" si="6">G28*1000</f>
        <v>1000</v>
      </c>
      <c r="I28" s="12">
        <f t="shared" ref="I28:I30" si="7">F28*H28</f>
        <v>1000</v>
      </c>
      <c r="J28" s="12">
        <f t="shared" ref="J28:J30" si="8">I28*12</f>
        <v>12000</v>
      </c>
      <c r="K28" s="229"/>
    </row>
    <row r="29" spans="2:11" s="3" customFormat="1" ht="15" x14ac:dyDescent="0.2">
      <c r="B29" s="100"/>
      <c r="C29" s="95" t="s">
        <v>15</v>
      </c>
      <c r="D29" s="95" t="s">
        <v>166</v>
      </c>
      <c r="E29" s="172" t="s">
        <v>663</v>
      </c>
      <c r="F29" s="13">
        <v>1</v>
      </c>
      <c r="G29" s="104">
        <v>1</v>
      </c>
      <c r="H29" s="12">
        <f t="shared" si="6"/>
        <v>1000</v>
      </c>
      <c r="I29" s="12">
        <f t="shared" si="7"/>
        <v>1000</v>
      </c>
      <c r="J29" s="12">
        <f t="shared" si="8"/>
        <v>12000</v>
      </c>
      <c r="K29" s="229"/>
    </row>
    <row r="30" spans="2:11" s="3" customFormat="1" ht="15" x14ac:dyDescent="0.2">
      <c r="B30" s="100"/>
      <c r="C30" s="95" t="s">
        <v>15</v>
      </c>
      <c r="D30" s="95" t="s">
        <v>167</v>
      </c>
      <c r="E30" s="172" t="s">
        <v>665</v>
      </c>
      <c r="F30" s="13">
        <v>1</v>
      </c>
      <c r="G30" s="104">
        <v>1</v>
      </c>
      <c r="H30" s="12">
        <f t="shared" si="6"/>
        <v>1000</v>
      </c>
      <c r="I30" s="12">
        <f t="shared" si="7"/>
        <v>1000</v>
      </c>
      <c r="J30" s="12">
        <f t="shared" si="8"/>
        <v>12000</v>
      </c>
      <c r="K30" s="229"/>
    </row>
    <row r="31" spans="2:11" ht="30" x14ac:dyDescent="0.2">
      <c r="B31" s="10" t="s">
        <v>2</v>
      </c>
      <c r="C31" s="10" t="s">
        <v>74</v>
      </c>
      <c r="D31" s="10"/>
      <c r="E31" s="10"/>
      <c r="F31" s="14">
        <f>F32+F33+F39</f>
        <v>10</v>
      </c>
      <c r="G31" s="19"/>
      <c r="H31" s="10"/>
      <c r="I31" s="14">
        <f>I32+I33+I39</f>
        <v>16150</v>
      </c>
      <c r="J31" s="14">
        <f>J32+J33+J39</f>
        <v>193800</v>
      </c>
      <c r="K31" s="229"/>
    </row>
    <row r="32" spans="2:11" s="3" customFormat="1" ht="15" x14ac:dyDescent="0.2">
      <c r="B32" s="100"/>
      <c r="C32" s="95" t="s">
        <v>4</v>
      </c>
      <c r="D32" s="95" t="s">
        <v>168</v>
      </c>
      <c r="E32" s="172" t="s">
        <v>664</v>
      </c>
      <c r="F32" s="12">
        <v>1</v>
      </c>
      <c r="G32" s="101">
        <v>3.3</v>
      </c>
      <c r="H32" s="13">
        <f>G32*1000</f>
        <v>3300</v>
      </c>
      <c r="I32" s="13">
        <f>F32*H32</f>
        <v>3300</v>
      </c>
      <c r="J32" s="13">
        <f>I32*12</f>
        <v>39600</v>
      </c>
      <c r="K32" s="229"/>
    </row>
    <row r="33" spans="2:11" ht="17.25" customHeight="1" x14ac:dyDescent="0.2">
      <c r="B33" s="7"/>
      <c r="C33" s="8" t="s">
        <v>12</v>
      </c>
      <c r="D33" s="8"/>
      <c r="E33" s="8"/>
      <c r="F33" s="6">
        <f>F34+F35+F36+F37+F38</f>
        <v>5</v>
      </c>
      <c r="G33" s="20"/>
      <c r="H33" s="12"/>
      <c r="I33" s="15">
        <f>I34+I35+I36+I37+I38</f>
        <v>7100</v>
      </c>
      <c r="J33" s="15">
        <f>J34+J35+J36+J37+J38</f>
        <v>85200</v>
      </c>
      <c r="K33" s="229"/>
    </row>
    <row r="34" spans="2:11" s="106" customFormat="1" ht="15" x14ac:dyDescent="0.2">
      <c r="B34" s="100"/>
      <c r="C34" s="95" t="s">
        <v>5</v>
      </c>
      <c r="D34" s="95" t="s">
        <v>169</v>
      </c>
      <c r="E34" s="172" t="s">
        <v>666</v>
      </c>
      <c r="F34" s="107">
        <v>1</v>
      </c>
      <c r="G34" s="101">
        <v>2.2000000000000002</v>
      </c>
      <c r="H34" s="13">
        <f>G34*1000</f>
        <v>2200</v>
      </c>
      <c r="I34" s="12">
        <f>F34*H34</f>
        <v>2200</v>
      </c>
      <c r="J34" s="12">
        <f>I34*12</f>
        <v>26400</v>
      </c>
      <c r="K34" s="229"/>
    </row>
    <row r="35" spans="2:11" s="3" customFormat="1" ht="15" x14ac:dyDescent="0.2">
      <c r="B35" s="100"/>
      <c r="C35" s="95" t="s">
        <v>8</v>
      </c>
      <c r="D35" s="95" t="s">
        <v>170</v>
      </c>
      <c r="E35" s="172" t="s">
        <v>667</v>
      </c>
      <c r="F35" s="12">
        <v>1</v>
      </c>
      <c r="G35" s="101">
        <v>1.3</v>
      </c>
      <c r="H35" s="13">
        <f t="shared" ref="H35:H38" si="9">G35*1000</f>
        <v>1300</v>
      </c>
      <c r="I35" s="12">
        <f t="shared" ref="I35:I38" si="10">F35*H35</f>
        <v>1300</v>
      </c>
      <c r="J35" s="12">
        <f t="shared" ref="J35:J39" si="11">I35*12</f>
        <v>15600</v>
      </c>
      <c r="K35" s="229"/>
    </row>
    <row r="36" spans="2:11" s="3" customFormat="1" ht="22.5" customHeight="1" x14ac:dyDescent="0.2">
      <c r="B36" s="100"/>
      <c r="C36" s="95" t="s">
        <v>8</v>
      </c>
      <c r="D36" s="128" t="s">
        <v>161</v>
      </c>
      <c r="E36" s="176"/>
      <c r="F36" s="12">
        <v>1</v>
      </c>
      <c r="G36" s="101">
        <v>1.2</v>
      </c>
      <c r="H36" s="13">
        <f t="shared" si="9"/>
        <v>1200</v>
      </c>
      <c r="I36" s="12">
        <f t="shared" si="10"/>
        <v>1200</v>
      </c>
      <c r="J36" s="12">
        <f t="shared" si="11"/>
        <v>14400</v>
      </c>
      <c r="K36" s="229"/>
    </row>
    <row r="37" spans="2:11" s="3" customFormat="1" ht="22.5" customHeight="1" x14ac:dyDescent="0.2">
      <c r="B37" s="100"/>
      <c r="C37" s="95" t="s">
        <v>8</v>
      </c>
      <c r="D37" s="128" t="s">
        <v>161</v>
      </c>
      <c r="E37" s="176"/>
      <c r="F37" s="12">
        <v>1</v>
      </c>
      <c r="G37" s="101">
        <v>1.2</v>
      </c>
      <c r="H37" s="13">
        <f t="shared" si="9"/>
        <v>1200</v>
      </c>
      <c r="I37" s="12">
        <f t="shared" si="10"/>
        <v>1200</v>
      </c>
      <c r="J37" s="12">
        <f t="shared" si="11"/>
        <v>14400</v>
      </c>
      <c r="K37" s="229"/>
    </row>
    <row r="38" spans="2:11" s="3" customFormat="1" ht="22.5" customHeight="1" x14ac:dyDescent="0.2">
      <c r="B38" s="100"/>
      <c r="C38" s="147" t="s">
        <v>8</v>
      </c>
      <c r="D38" s="148" t="s">
        <v>161</v>
      </c>
      <c r="E38" s="177"/>
      <c r="F38" s="11">
        <v>1</v>
      </c>
      <c r="G38" s="149">
        <v>1.2</v>
      </c>
      <c r="H38" s="150">
        <f t="shared" si="9"/>
        <v>1200</v>
      </c>
      <c r="I38" s="11">
        <f t="shared" si="10"/>
        <v>1200</v>
      </c>
      <c r="J38" s="11">
        <f t="shared" si="11"/>
        <v>14400</v>
      </c>
      <c r="K38" s="229"/>
    </row>
    <row r="39" spans="2:11" ht="28.5" customHeight="1" x14ac:dyDescent="0.2">
      <c r="B39" s="7"/>
      <c r="C39" s="8" t="s">
        <v>65</v>
      </c>
      <c r="D39" s="8"/>
      <c r="E39" s="8"/>
      <c r="F39" s="91">
        <f>F40+F41+F42+F43</f>
        <v>4</v>
      </c>
      <c r="G39" s="8"/>
      <c r="H39" s="8"/>
      <c r="I39" s="91">
        <f>I40+I41+I42+I43</f>
        <v>5750</v>
      </c>
      <c r="J39" s="8">
        <f t="shared" si="11"/>
        <v>69000</v>
      </c>
      <c r="K39" s="229"/>
    </row>
    <row r="40" spans="2:11" s="3" customFormat="1" ht="21.75" customHeight="1" x14ac:dyDescent="0.2">
      <c r="B40" s="100"/>
      <c r="C40" s="95" t="s">
        <v>5</v>
      </c>
      <c r="D40" s="193" t="s">
        <v>708</v>
      </c>
      <c r="E40" s="190" t="s">
        <v>684</v>
      </c>
      <c r="F40" s="12">
        <v>1</v>
      </c>
      <c r="G40" s="101">
        <v>2.2000000000000002</v>
      </c>
      <c r="H40" s="13">
        <f>G40*1000</f>
        <v>2200</v>
      </c>
      <c r="I40" s="12">
        <f>F40*H40</f>
        <v>2200</v>
      </c>
      <c r="J40" s="12">
        <f>I40*12</f>
        <v>26400</v>
      </c>
      <c r="K40" s="229"/>
    </row>
    <row r="41" spans="2:11" s="3" customFormat="1" ht="21" customHeight="1" x14ac:dyDescent="0.2">
      <c r="B41" s="100"/>
      <c r="C41" s="95" t="s">
        <v>8</v>
      </c>
      <c r="D41" s="95" t="s">
        <v>686</v>
      </c>
      <c r="E41" s="178" t="s">
        <v>428</v>
      </c>
      <c r="F41" s="12">
        <v>1</v>
      </c>
      <c r="G41" s="101">
        <v>1.2</v>
      </c>
      <c r="H41" s="13">
        <f>G41*1000</f>
        <v>1200</v>
      </c>
      <c r="I41" s="12">
        <f>F41*H41</f>
        <v>1200</v>
      </c>
      <c r="J41" s="12">
        <f>I41*12</f>
        <v>14400</v>
      </c>
      <c r="K41" s="229"/>
    </row>
    <row r="42" spans="2:11" s="3" customFormat="1" ht="21" customHeight="1" x14ac:dyDescent="0.2">
      <c r="B42" s="100"/>
      <c r="C42" s="95" t="s">
        <v>8</v>
      </c>
      <c r="D42" s="193" t="s">
        <v>177</v>
      </c>
      <c r="E42" s="178" t="s">
        <v>429</v>
      </c>
      <c r="F42" s="12">
        <v>1</v>
      </c>
      <c r="G42" s="101">
        <v>1.2</v>
      </c>
      <c r="H42" s="13">
        <f>G42*1000</f>
        <v>1200</v>
      </c>
      <c r="I42" s="12">
        <f>F42*H42</f>
        <v>1200</v>
      </c>
      <c r="J42" s="12">
        <f>I42*12</f>
        <v>14400</v>
      </c>
      <c r="K42" s="229"/>
    </row>
    <row r="43" spans="2:11" s="3" customFormat="1" ht="21" customHeight="1" x14ac:dyDescent="0.2">
      <c r="B43" s="100"/>
      <c r="C43" s="95" t="s">
        <v>6</v>
      </c>
      <c r="D43" s="128" t="s">
        <v>161</v>
      </c>
      <c r="E43" s="176"/>
      <c r="F43" s="12">
        <v>1</v>
      </c>
      <c r="G43" s="126">
        <v>1.1499999999999999</v>
      </c>
      <c r="H43" s="13">
        <f>G43*1000</f>
        <v>1150</v>
      </c>
      <c r="I43" s="12">
        <f>F43*H43</f>
        <v>1150</v>
      </c>
      <c r="J43" s="12">
        <f>I43*12</f>
        <v>13800</v>
      </c>
      <c r="K43" s="229"/>
    </row>
    <row r="44" spans="2:11" s="85" customFormat="1" ht="45" x14ac:dyDescent="0.2">
      <c r="B44" s="10" t="s">
        <v>16</v>
      </c>
      <c r="C44" s="10" t="s">
        <v>75</v>
      </c>
      <c r="D44" s="10"/>
      <c r="E44" s="10"/>
      <c r="F44" s="14">
        <f>F45+F46+F47+F55</f>
        <v>17</v>
      </c>
      <c r="G44" s="10"/>
      <c r="H44" s="10"/>
      <c r="I44" s="14">
        <f>I45+I46+I47+I55</f>
        <v>25350</v>
      </c>
      <c r="J44" s="14">
        <f>J45+J46+J47+J55</f>
        <v>304200</v>
      </c>
      <c r="K44" s="229"/>
    </row>
    <row r="45" spans="2:11" s="3" customFormat="1" ht="15" x14ac:dyDescent="0.2">
      <c r="B45" s="100"/>
      <c r="C45" s="95" t="s">
        <v>4</v>
      </c>
      <c r="D45" s="128" t="s">
        <v>161</v>
      </c>
      <c r="E45" s="176"/>
      <c r="F45" s="12">
        <v>1</v>
      </c>
      <c r="G45" s="101">
        <v>3.3</v>
      </c>
      <c r="H45" s="12">
        <f>G45*1000</f>
        <v>3300</v>
      </c>
      <c r="I45" s="12">
        <f>F45*H45</f>
        <v>3300</v>
      </c>
      <c r="J45" s="12">
        <f>I45*12</f>
        <v>39600</v>
      </c>
      <c r="K45" s="229"/>
    </row>
    <row r="46" spans="2:11" s="3" customFormat="1" ht="15" x14ac:dyDescent="0.2">
      <c r="B46" s="100"/>
      <c r="C46" s="95" t="s">
        <v>685</v>
      </c>
      <c r="D46" s="193" t="s">
        <v>689</v>
      </c>
      <c r="E46" s="178">
        <v>27001001105</v>
      </c>
      <c r="F46" s="12">
        <v>1</v>
      </c>
      <c r="G46" s="101">
        <v>2.5</v>
      </c>
      <c r="H46" s="12">
        <f>G46*1000</f>
        <v>2500</v>
      </c>
      <c r="I46" s="12">
        <f>F46*H46</f>
        <v>2500</v>
      </c>
      <c r="J46" s="12">
        <f>I46*12</f>
        <v>30000</v>
      </c>
      <c r="K46" s="229"/>
    </row>
    <row r="47" spans="2:11" s="85" customFormat="1" ht="30" x14ac:dyDescent="0.2">
      <c r="B47" s="7"/>
      <c r="C47" s="8" t="s">
        <v>76</v>
      </c>
      <c r="D47" s="8"/>
      <c r="E47" s="8"/>
      <c r="F47" s="86">
        <f>F48+F49+F50+F51+F52+F53+F54</f>
        <v>7</v>
      </c>
      <c r="G47" s="87"/>
      <c r="H47" s="86"/>
      <c r="I47" s="86">
        <f>I48+I49+I50+I51+I52+I53+I54</f>
        <v>9000</v>
      </c>
      <c r="J47" s="86">
        <f>J48+J49+J50+J51+J52+J53+J54</f>
        <v>108000</v>
      </c>
      <c r="K47" s="229"/>
    </row>
    <row r="48" spans="2:11" s="3" customFormat="1" ht="15" x14ac:dyDescent="0.2">
      <c r="B48" s="100"/>
      <c r="C48" s="95" t="s">
        <v>5</v>
      </c>
      <c r="D48" s="95" t="s">
        <v>171</v>
      </c>
      <c r="E48" s="178" t="s">
        <v>420</v>
      </c>
      <c r="F48" s="12">
        <v>1</v>
      </c>
      <c r="G48" s="101">
        <v>2.2000000000000002</v>
      </c>
      <c r="H48" s="12">
        <f>G48*1000</f>
        <v>2200</v>
      </c>
      <c r="I48" s="12">
        <f>F48*H48</f>
        <v>2200</v>
      </c>
      <c r="J48" s="12">
        <f>I48*12</f>
        <v>26400</v>
      </c>
      <c r="K48" s="229"/>
    </row>
    <row r="49" spans="2:13" s="3" customFormat="1" ht="15" x14ac:dyDescent="0.2">
      <c r="B49" s="100"/>
      <c r="C49" s="95" t="s">
        <v>8</v>
      </c>
      <c r="D49" s="147" t="s">
        <v>701</v>
      </c>
      <c r="E49" s="178" t="s">
        <v>421</v>
      </c>
      <c r="F49" s="12">
        <v>1</v>
      </c>
      <c r="G49" s="101">
        <v>1.2</v>
      </c>
      <c r="H49" s="12">
        <f>G49*1000</f>
        <v>1200</v>
      </c>
      <c r="I49" s="12">
        <f>F49*H49</f>
        <v>1200</v>
      </c>
      <c r="J49" s="12">
        <f>I49*12</f>
        <v>14400</v>
      </c>
      <c r="K49" s="229"/>
    </row>
    <row r="50" spans="2:13" s="3" customFormat="1" ht="15" x14ac:dyDescent="0.2">
      <c r="B50" s="100"/>
      <c r="C50" s="95" t="s">
        <v>6</v>
      </c>
      <c r="D50" s="95" t="s">
        <v>172</v>
      </c>
      <c r="E50" s="179" t="s">
        <v>422</v>
      </c>
      <c r="F50" s="12">
        <v>1</v>
      </c>
      <c r="G50" s="126">
        <v>1.1499999999999999</v>
      </c>
      <c r="H50" s="12">
        <f>G50*1000</f>
        <v>1150</v>
      </c>
      <c r="I50" s="12">
        <f>F50*H50</f>
        <v>1150</v>
      </c>
      <c r="J50" s="12">
        <f>I50*12</f>
        <v>13800</v>
      </c>
      <c r="K50" s="229"/>
    </row>
    <row r="51" spans="2:13" s="3" customFormat="1" ht="15" x14ac:dyDescent="0.2">
      <c r="B51" s="100"/>
      <c r="C51" s="95" t="s">
        <v>6</v>
      </c>
      <c r="D51" s="95" t="s">
        <v>173</v>
      </c>
      <c r="E51" s="179" t="s">
        <v>423</v>
      </c>
      <c r="F51" s="12">
        <v>1</v>
      </c>
      <c r="G51" s="126">
        <v>1.1499999999999999</v>
      </c>
      <c r="H51" s="12">
        <f>G51*1000</f>
        <v>1150</v>
      </c>
      <c r="I51" s="12">
        <f>F51*H51</f>
        <v>1150</v>
      </c>
      <c r="J51" s="12">
        <f>I51*12</f>
        <v>13800</v>
      </c>
      <c r="K51" s="229"/>
    </row>
    <row r="52" spans="2:13" s="3" customFormat="1" ht="15" x14ac:dyDescent="0.2">
      <c r="B52" s="100"/>
      <c r="C52" s="95" t="s">
        <v>6</v>
      </c>
      <c r="D52" s="95" t="s">
        <v>174</v>
      </c>
      <c r="E52" s="178" t="s">
        <v>424</v>
      </c>
      <c r="F52" s="12">
        <v>1</v>
      </c>
      <c r="G52" s="126">
        <v>1.1499999999999999</v>
      </c>
      <c r="H52" s="12">
        <f t="shared" ref="H52:H53" si="12">G52*1000</f>
        <v>1150</v>
      </c>
      <c r="I52" s="12">
        <f t="shared" ref="I52:I53" si="13">F52*H52</f>
        <v>1150</v>
      </c>
      <c r="J52" s="12">
        <f t="shared" ref="J52:J53" si="14">I52*12</f>
        <v>13800</v>
      </c>
      <c r="K52" s="229"/>
    </row>
    <row r="53" spans="2:13" s="3" customFormat="1" ht="15" x14ac:dyDescent="0.2">
      <c r="B53" s="100"/>
      <c r="C53" s="95" t="s">
        <v>6</v>
      </c>
      <c r="D53" s="95" t="s">
        <v>175</v>
      </c>
      <c r="E53" s="178" t="s">
        <v>425</v>
      </c>
      <c r="F53" s="12">
        <v>1</v>
      </c>
      <c r="G53" s="126">
        <v>1.1499999999999999</v>
      </c>
      <c r="H53" s="12">
        <f t="shared" si="12"/>
        <v>1150</v>
      </c>
      <c r="I53" s="12">
        <f t="shared" si="13"/>
        <v>1150</v>
      </c>
      <c r="J53" s="12">
        <f t="shared" si="14"/>
        <v>13800</v>
      </c>
      <c r="K53" s="229"/>
    </row>
    <row r="54" spans="2:13" s="3" customFormat="1" ht="15" x14ac:dyDescent="0.2">
      <c r="B54" s="100"/>
      <c r="C54" s="95" t="s">
        <v>15</v>
      </c>
      <c r="D54" s="128" t="s">
        <v>161</v>
      </c>
      <c r="E54" s="176"/>
      <c r="F54" s="12">
        <v>1</v>
      </c>
      <c r="G54" s="126">
        <v>1</v>
      </c>
      <c r="H54" s="12">
        <f>G54*1000</f>
        <v>1000</v>
      </c>
      <c r="I54" s="12">
        <f>F54*H54</f>
        <v>1000</v>
      </c>
      <c r="J54" s="12">
        <f>I54*12</f>
        <v>12000</v>
      </c>
      <c r="K54" s="229"/>
    </row>
    <row r="55" spans="2:13" s="85" customFormat="1" ht="45" x14ac:dyDescent="0.2">
      <c r="B55" s="7"/>
      <c r="C55" s="8" t="s">
        <v>77</v>
      </c>
      <c r="D55" s="8"/>
      <c r="E55" s="8"/>
      <c r="F55" s="86">
        <f>F56+F57+F58+F59+F60+F61+F62+F63</f>
        <v>8</v>
      </c>
      <c r="G55" s="87"/>
      <c r="H55" s="86"/>
      <c r="I55" s="86">
        <f>I56+I57+I58+I59+I60+I61+I62+I63</f>
        <v>10550</v>
      </c>
      <c r="J55" s="86">
        <f>J56+J57+J58+J59+J60+J61+J62+J63</f>
        <v>126600</v>
      </c>
      <c r="K55" s="229"/>
    </row>
    <row r="56" spans="2:13" s="3" customFormat="1" ht="15" x14ac:dyDescent="0.2">
      <c r="B56" s="100"/>
      <c r="C56" s="95" t="s">
        <v>5</v>
      </c>
      <c r="D56" s="193" t="s">
        <v>176</v>
      </c>
      <c r="E56" s="180" t="s">
        <v>426</v>
      </c>
      <c r="F56" s="12">
        <v>1</v>
      </c>
      <c r="G56" s="101">
        <v>2.2000000000000002</v>
      </c>
      <c r="H56" s="12">
        <f t="shared" ref="H56:H63" si="15">G56*1000</f>
        <v>2200</v>
      </c>
      <c r="I56" s="12">
        <f t="shared" ref="I56:I63" si="16">F56*H56</f>
        <v>2200</v>
      </c>
      <c r="J56" s="12">
        <f t="shared" ref="J56:J63" si="17">I56*12</f>
        <v>26400</v>
      </c>
      <c r="K56" s="229"/>
    </row>
    <row r="57" spans="2:13" s="3" customFormat="1" ht="15" x14ac:dyDescent="0.2">
      <c r="B57" s="100"/>
      <c r="C57" s="95" t="s">
        <v>8</v>
      </c>
      <c r="D57" s="147" t="s">
        <v>702</v>
      </c>
      <c r="E57" s="178" t="s">
        <v>430</v>
      </c>
      <c r="F57" s="12">
        <v>1</v>
      </c>
      <c r="G57" s="101">
        <v>1.2</v>
      </c>
      <c r="H57" s="12">
        <f t="shared" si="15"/>
        <v>1200</v>
      </c>
      <c r="I57" s="12">
        <f t="shared" si="16"/>
        <v>1200</v>
      </c>
      <c r="J57" s="12">
        <f t="shared" si="17"/>
        <v>14400</v>
      </c>
      <c r="K57" s="229"/>
    </row>
    <row r="58" spans="2:13" s="3" customFormat="1" ht="15" x14ac:dyDescent="0.2">
      <c r="B58" s="100"/>
      <c r="C58" s="95" t="s">
        <v>8</v>
      </c>
      <c r="D58" s="128" t="s">
        <v>161</v>
      </c>
      <c r="E58" s="192"/>
      <c r="F58" s="12">
        <v>1</v>
      </c>
      <c r="G58" s="101">
        <v>1.2</v>
      </c>
      <c r="H58" s="12">
        <f t="shared" si="15"/>
        <v>1200</v>
      </c>
      <c r="I58" s="12">
        <f t="shared" si="16"/>
        <v>1200</v>
      </c>
      <c r="J58" s="12">
        <f t="shared" si="17"/>
        <v>14400</v>
      </c>
      <c r="K58" s="229"/>
    </row>
    <row r="59" spans="2:13" s="3" customFormat="1" ht="15" x14ac:dyDescent="0.2">
      <c r="B59" s="100"/>
      <c r="C59" s="95" t="s">
        <v>8</v>
      </c>
      <c r="D59" s="128" t="s">
        <v>161</v>
      </c>
      <c r="E59" s="192"/>
      <c r="F59" s="12">
        <v>1</v>
      </c>
      <c r="G59" s="101">
        <v>1.2</v>
      </c>
      <c r="H59" s="12">
        <f t="shared" si="15"/>
        <v>1200</v>
      </c>
      <c r="I59" s="12">
        <f t="shared" si="16"/>
        <v>1200</v>
      </c>
      <c r="J59" s="12">
        <f t="shared" si="17"/>
        <v>14400</v>
      </c>
      <c r="K59" s="229"/>
    </row>
    <row r="60" spans="2:13" s="3" customFormat="1" ht="30" x14ac:dyDescent="0.25">
      <c r="B60" s="100"/>
      <c r="C60" s="95" t="s">
        <v>8</v>
      </c>
      <c r="D60" s="147" t="s">
        <v>698</v>
      </c>
      <c r="E60" s="178" t="s">
        <v>427</v>
      </c>
      <c r="F60" s="12">
        <v>1</v>
      </c>
      <c r="G60" s="101">
        <v>1.2</v>
      </c>
      <c r="H60" s="12">
        <f t="shared" si="15"/>
        <v>1200</v>
      </c>
      <c r="I60" s="12">
        <f t="shared" si="16"/>
        <v>1200</v>
      </c>
      <c r="J60" s="12">
        <f t="shared" si="17"/>
        <v>14400</v>
      </c>
      <c r="K60" s="230"/>
      <c r="L60" s="169" t="s">
        <v>648</v>
      </c>
      <c r="M60" s="171" t="s">
        <v>647</v>
      </c>
    </row>
    <row r="61" spans="2:13" s="3" customFormat="1" ht="15" x14ac:dyDescent="0.25">
      <c r="B61" s="100"/>
      <c r="C61" s="95" t="s">
        <v>8</v>
      </c>
      <c r="D61" s="147" t="s">
        <v>699</v>
      </c>
      <c r="E61" s="35">
        <v>58001006286</v>
      </c>
      <c r="F61" s="12">
        <v>1</v>
      </c>
      <c r="G61" s="101">
        <v>1.2</v>
      </c>
      <c r="H61" s="12">
        <f t="shared" si="15"/>
        <v>1200</v>
      </c>
      <c r="I61" s="12">
        <f t="shared" si="16"/>
        <v>1200</v>
      </c>
      <c r="J61" s="12">
        <f t="shared" si="17"/>
        <v>14400</v>
      </c>
      <c r="K61" s="230"/>
      <c r="L61" s="170" t="s">
        <v>649</v>
      </c>
      <c r="M61" s="171" t="s">
        <v>646</v>
      </c>
    </row>
    <row r="62" spans="2:13" s="3" customFormat="1" ht="15" x14ac:dyDescent="0.2">
      <c r="B62" s="100"/>
      <c r="C62" s="95" t="s">
        <v>8</v>
      </c>
      <c r="D62" s="128" t="s">
        <v>161</v>
      </c>
      <c r="E62" s="176"/>
      <c r="F62" s="12">
        <v>1</v>
      </c>
      <c r="G62" s="101">
        <v>1.2</v>
      </c>
      <c r="H62" s="12">
        <f t="shared" si="15"/>
        <v>1200</v>
      </c>
      <c r="I62" s="12">
        <f t="shared" si="16"/>
        <v>1200</v>
      </c>
      <c r="J62" s="12">
        <f t="shared" si="17"/>
        <v>14400</v>
      </c>
      <c r="K62" s="229"/>
    </row>
    <row r="63" spans="2:13" s="3" customFormat="1" ht="30" x14ac:dyDescent="0.2">
      <c r="B63" s="100"/>
      <c r="C63" s="95" t="s">
        <v>6</v>
      </c>
      <c r="D63" s="95" t="s">
        <v>679</v>
      </c>
      <c r="E63" s="35">
        <v>18001068848</v>
      </c>
      <c r="F63" s="12">
        <v>1</v>
      </c>
      <c r="G63" s="126">
        <v>1.1499999999999999</v>
      </c>
      <c r="H63" s="12">
        <f t="shared" si="15"/>
        <v>1150</v>
      </c>
      <c r="I63" s="12">
        <f t="shared" si="16"/>
        <v>1150</v>
      </c>
      <c r="J63" s="12">
        <f t="shared" si="17"/>
        <v>13800</v>
      </c>
      <c r="K63" s="229"/>
    </row>
    <row r="64" spans="2:13" ht="30" x14ac:dyDescent="0.2">
      <c r="B64" s="10" t="s">
        <v>39</v>
      </c>
      <c r="C64" s="10" t="s">
        <v>78</v>
      </c>
      <c r="D64" s="10"/>
      <c r="E64" s="10"/>
      <c r="F64" s="14">
        <f>F65+F66+F71+F77</f>
        <v>14</v>
      </c>
      <c r="G64" s="19"/>
      <c r="H64" s="10"/>
      <c r="I64" s="14">
        <f>I65+I66+I71+I77</f>
        <v>22300</v>
      </c>
      <c r="J64" s="14">
        <f>J65+J66+J71+J77</f>
        <v>267600</v>
      </c>
      <c r="K64" s="229"/>
      <c r="M64" s="178"/>
    </row>
    <row r="65" spans="2:12" s="3" customFormat="1" ht="15" x14ac:dyDescent="0.2">
      <c r="B65" s="100"/>
      <c r="C65" s="95" t="s">
        <v>4</v>
      </c>
      <c r="D65" s="128" t="s">
        <v>161</v>
      </c>
      <c r="E65" s="176"/>
      <c r="F65" s="12">
        <v>1</v>
      </c>
      <c r="G65" s="101">
        <v>3.3</v>
      </c>
      <c r="H65" s="13">
        <f>G65*1000</f>
        <v>3300</v>
      </c>
      <c r="I65" s="13">
        <f>F65*H65</f>
        <v>3300</v>
      </c>
      <c r="J65" s="13">
        <f>I65*12</f>
        <v>39600</v>
      </c>
      <c r="K65" s="229"/>
    </row>
    <row r="66" spans="2:12" ht="15" x14ac:dyDescent="0.2">
      <c r="B66" s="9"/>
      <c r="C66" s="8" t="s">
        <v>7</v>
      </c>
      <c r="D66" s="8"/>
      <c r="E66" s="8"/>
      <c r="F66" s="6">
        <f>F67+F68+F69+F70</f>
        <v>4</v>
      </c>
      <c r="G66" s="20"/>
      <c r="H66" s="12"/>
      <c r="I66" s="15">
        <f>I67+I68+I69+I70</f>
        <v>5900</v>
      </c>
      <c r="J66" s="15">
        <f>J67+J68+J69+J70</f>
        <v>70800</v>
      </c>
      <c r="K66" s="229"/>
    </row>
    <row r="67" spans="2:12" s="3" customFormat="1" ht="15" x14ac:dyDescent="0.2">
      <c r="B67" s="100"/>
      <c r="C67" s="95" t="s">
        <v>5</v>
      </c>
      <c r="D67" s="95" t="s">
        <v>178</v>
      </c>
      <c r="E67" s="172" t="s">
        <v>668</v>
      </c>
      <c r="F67" s="105">
        <v>1</v>
      </c>
      <c r="G67" s="101">
        <v>2.2000000000000002</v>
      </c>
      <c r="H67" s="12">
        <f>G67*1000</f>
        <v>2200</v>
      </c>
      <c r="I67" s="12">
        <f>F67*H67</f>
        <v>2200</v>
      </c>
      <c r="J67" s="12">
        <f>I67*12</f>
        <v>26400</v>
      </c>
      <c r="K67" s="229"/>
    </row>
    <row r="68" spans="2:12" s="3" customFormat="1" ht="15" x14ac:dyDescent="0.2">
      <c r="B68" s="100"/>
      <c r="C68" s="95" t="s">
        <v>8</v>
      </c>
      <c r="D68" s="95" t="s">
        <v>179</v>
      </c>
      <c r="E68" s="172" t="s">
        <v>669</v>
      </c>
      <c r="F68" s="12">
        <v>1</v>
      </c>
      <c r="G68" s="101">
        <v>1.3</v>
      </c>
      <c r="H68" s="12">
        <f t="shared" ref="H68:H70" si="18">G68*1000</f>
        <v>1300</v>
      </c>
      <c r="I68" s="12">
        <f t="shared" ref="I68:I70" si="19">F68*H68</f>
        <v>1300</v>
      </c>
      <c r="J68" s="12">
        <f t="shared" ref="J68:J70" si="20">I68*12</f>
        <v>15600</v>
      </c>
      <c r="K68" s="229"/>
    </row>
    <row r="69" spans="2:12" s="3" customFormat="1" ht="15" x14ac:dyDescent="0.2">
      <c r="B69" s="100"/>
      <c r="C69" s="95" t="s">
        <v>8</v>
      </c>
      <c r="D69" s="95" t="s">
        <v>180</v>
      </c>
      <c r="E69" s="184" t="s">
        <v>670</v>
      </c>
      <c r="F69" s="12">
        <v>1</v>
      </c>
      <c r="G69" s="101">
        <v>1.2</v>
      </c>
      <c r="H69" s="12">
        <f t="shared" si="18"/>
        <v>1200</v>
      </c>
      <c r="I69" s="12">
        <f t="shared" si="19"/>
        <v>1200</v>
      </c>
      <c r="J69" s="12">
        <f t="shared" si="20"/>
        <v>14400</v>
      </c>
      <c r="K69" s="229"/>
    </row>
    <row r="70" spans="2:12" s="3" customFormat="1" ht="15" x14ac:dyDescent="0.2">
      <c r="B70" s="100"/>
      <c r="C70" s="95" t="s">
        <v>8</v>
      </c>
      <c r="D70" s="95" t="s">
        <v>181</v>
      </c>
      <c r="E70" s="185" t="s">
        <v>671</v>
      </c>
      <c r="F70" s="12">
        <v>1</v>
      </c>
      <c r="G70" s="101">
        <v>1.2</v>
      </c>
      <c r="H70" s="12">
        <f t="shared" si="18"/>
        <v>1200</v>
      </c>
      <c r="I70" s="12">
        <f t="shared" si="19"/>
        <v>1200</v>
      </c>
      <c r="J70" s="12">
        <f t="shared" si="20"/>
        <v>14400</v>
      </c>
      <c r="K70" s="229"/>
    </row>
    <row r="71" spans="2:12" ht="30" x14ac:dyDescent="0.2">
      <c r="B71" s="9"/>
      <c r="C71" s="8" t="s">
        <v>67</v>
      </c>
      <c r="D71" s="8"/>
      <c r="E71" s="8"/>
      <c r="F71" s="6">
        <f>F72+F73+F74+F75+F76</f>
        <v>5</v>
      </c>
      <c r="G71" s="20"/>
      <c r="H71" s="11"/>
      <c r="I71" s="16">
        <f>I72+I73+I74+I75+I76</f>
        <v>7300</v>
      </c>
      <c r="J71" s="16">
        <f>J72+J73+J74+J75+J76</f>
        <v>87600</v>
      </c>
      <c r="K71" s="229"/>
    </row>
    <row r="72" spans="2:12" s="3" customFormat="1" ht="15" x14ac:dyDescent="0.2">
      <c r="B72" s="100"/>
      <c r="C72" s="95" t="s">
        <v>5</v>
      </c>
      <c r="D72" s="95" t="s">
        <v>182</v>
      </c>
      <c r="E72" s="172" t="s">
        <v>672</v>
      </c>
      <c r="F72" s="12">
        <v>1</v>
      </c>
      <c r="G72" s="101">
        <v>2.2000000000000002</v>
      </c>
      <c r="H72" s="12">
        <f>G72*1000</f>
        <v>2200</v>
      </c>
      <c r="I72" s="12">
        <f>F72*H72</f>
        <v>2200</v>
      </c>
      <c r="J72" s="12">
        <f>I72*12</f>
        <v>26400</v>
      </c>
      <c r="K72" s="229"/>
    </row>
    <row r="73" spans="2:12" s="3" customFormat="1" ht="15" x14ac:dyDescent="0.2">
      <c r="B73" s="100"/>
      <c r="C73" s="95" t="s">
        <v>9</v>
      </c>
      <c r="D73" s="95" t="s">
        <v>183</v>
      </c>
      <c r="E73" s="172" t="s">
        <v>673</v>
      </c>
      <c r="F73" s="12">
        <v>1</v>
      </c>
      <c r="G73" s="101">
        <v>1.5</v>
      </c>
      <c r="H73" s="12">
        <f t="shared" ref="H73:H76" si="21">G73*1000</f>
        <v>1500</v>
      </c>
      <c r="I73" s="12">
        <f t="shared" ref="I73:I76" si="22">F73*H73</f>
        <v>1500</v>
      </c>
      <c r="J73" s="12">
        <f t="shared" ref="J73:J76" si="23">I73*12</f>
        <v>18000</v>
      </c>
      <c r="K73" s="229"/>
    </row>
    <row r="74" spans="2:12" s="3" customFormat="1" ht="15" x14ac:dyDescent="0.2">
      <c r="B74" s="100"/>
      <c r="C74" s="95" t="s">
        <v>8</v>
      </c>
      <c r="D74" s="95" t="s">
        <v>184</v>
      </c>
      <c r="E74" s="172" t="s">
        <v>674</v>
      </c>
      <c r="F74" s="12">
        <v>1</v>
      </c>
      <c r="G74" s="101">
        <v>1.3</v>
      </c>
      <c r="H74" s="12">
        <f t="shared" si="21"/>
        <v>1300</v>
      </c>
      <c r="I74" s="12">
        <f t="shared" si="22"/>
        <v>1300</v>
      </c>
      <c r="J74" s="12">
        <f t="shared" si="23"/>
        <v>15600</v>
      </c>
      <c r="K74" s="229"/>
    </row>
    <row r="75" spans="2:12" s="3" customFormat="1" ht="15" x14ac:dyDescent="0.2">
      <c r="B75" s="100"/>
      <c r="C75" s="95" t="s">
        <v>6</v>
      </c>
      <c r="D75" s="95" t="s">
        <v>185</v>
      </c>
      <c r="E75" s="183" t="s">
        <v>675</v>
      </c>
      <c r="F75" s="12">
        <v>1</v>
      </c>
      <c r="G75" s="126">
        <v>1.1499999999999999</v>
      </c>
      <c r="H75" s="12">
        <f t="shared" si="21"/>
        <v>1150</v>
      </c>
      <c r="I75" s="12">
        <f t="shared" si="22"/>
        <v>1150</v>
      </c>
      <c r="J75" s="12">
        <f t="shared" si="23"/>
        <v>13800</v>
      </c>
      <c r="K75" s="229"/>
    </row>
    <row r="76" spans="2:12" s="3" customFormat="1" ht="15" x14ac:dyDescent="0.2">
      <c r="B76" s="100"/>
      <c r="C76" s="95" t="s">
        <v>6</v>
      </c>
      <c r="D76" s="128" t="s">
        <v>161</v>
      </c>
      <c r="E76" s="176"/>
      <c r="F76" s="12">
        <v>1</v>
      </c>
      <c r="G76" s="126">
        <v>1.1499999999999999</v>
      </c>
      <c r="H76" s="12">
        <f t="shared" si="21"/>
        <v>1150</v>
      </c>
      <c r="I76" s="12">
        <f t="shared" si="22"/>
        <v>1150</v>
      </c>
      <c r="J76" s="12">
        <f t="shared" si="23"/>
        <v>13800</v>
      </c>
      <c r="K76" s="229"/>
      <c r="L76" s="129"/>
    </row>
    <row r="77" spans="2:12" ht="30" x14ac:dyDescent="0.2">
      <c r="B77" s="9"/>
      <c r="C77" s="8" t="s">
        <v>66</v>
      </c>
      <c r="D77" s="8"/>
      <c r="E77" s="8"/>
      <c r="F77" s="6">
        <f>F78+F79+F80+F81</f>
        <v>4</v>
      </c>
      <c r="G77" s="20"/>
      <c r="H77" s="12"/>
      <c r="I77" s="15">
        <f>I78+I79+I80+I81</f>
        <v>5800</v>
      </c>
      <c r="J77" s="15">
        <f>J78+J79+J80+J81</f>
        <v>69600</v>
      </c>
      <c r="K77" s="229"/>
    </row>
    <row r="78" spans="2:12" s="3" customFormat="1" ht="15" x14ac:dyDescent="0.2">
      <c r="B78" s="100"/>
      <c r="C78" s="95" t="s">
        <v>5</v>
      </c>
      <c r="D78" s="95" t="s">
        <v>186</v>
      </c>
      <c r="E78" s="172" t="s">
        <v>676</v>
      </c>
      <c r="F78" s="105">
        <v>1</v>
      </c>
      <c r="G78" s="101">
        <v>2.2000000000000002</v>
      </c>
      <c r="H78" s="12">
        <f>G78*1000</f>
        <v>2200</v>
      </c>
      <c r="I78" s="12">
        <f>F78*H78</f>
        <v>2200</v>
      </c>
      <c r="J78" s="12">
        <f>I78*12</f>
        <v>26400</v>
      </c>
      <c r="K78" s="229"/>
    </row>
    <row r="79" spans="2:12" s="3" customFormat="1" ht="15" x14ac:dyDescent="0.2">
      <c r="B79" s="100"/>
      <c r="C79" s="95" t="s">
        <v>8</v>
      </c>
      <c r="D79" s="95" t="s">
        <v>187</v>
      </c>
      <c r="E79" s="172" t="s">
        <v>677</v>
      </c>
      <c r="F79" s="13">
        <v>1</v>
      </c>
      <c r="G79" s="104">
        <v>1.3</v>
      </c>
      <c r="H79" s="12">
        <f t="shared" ref="H79:H80" si="24">G79*1000</f>
        <v>1300</v>
      </c>
      <c r="I79" s="12">
        <f t="shared" ref="I79:I80" si="25">F79*H79</f>
        <v>1300</v>
      </c>
      <c r="J79" s="12">
        <f t="shared" ref="J79:J80" si="26">I79*12</f>
        <v>15600</v>
      </c>
      <c r="K79" s="229"/>
    </row>
    <row r="80" spans="2:12" s="3" customFormat="1" ht="15" x14ac:dyDescent="0.2">
      <c r="B80" s="100"/>
      <c r="C80" s="95" t="s">
        <v>6</v>
      </c>
      <c r="D80" s="95" t="s">
        <v>188</v>
      </c>
      <c r="E80" s="186" t="s">
        <v>678</v>
      </c>
      <c r="F80" s="13">
        <v>1</v>
      </c>
      <c r="G80" s="127">
        <v>1.1499999999999999</v>
      </c>
      <c r="H80" s="12">
        <f t="shared" si="24"/>
        <v>1150</v>
      </c>
      <c r="I80" s="12">
        <f t="shared" si="25"/>
        <v>1150</v>
      </c>
      <c r="J80" s="12">
        <f t="shared" si="26"/>
        <v>13800</v>
      </c>
      <c r="K80" s="231"/>
    </row>
    <row r="81" spans="2:11" s="3" customFormat="1" ht="15" x14ac:dyDescent="0.2">
      <c r="B81" s="100"/>
      <c r="C81" s="95" t="s">
        <v>6</v>
      </c>
      <c r="D81" s="128" t="s">
        <v>161</v>
      </c>
      <c r="E81" s="176"/>
      <c r="F81" s="13">
        <v>1</v>
      </c>
      <c r="G81" s="127">
        <v>1.1499999999999999</v>
      </c>
      <c r="H81" s="12">
        <f t="shared" ref="H81" si="27">G81*1000</f>
        <v>1150</v>
      </c>
      <c r="I81" s="12">
        <f t="shared" ref="I81" si="28">F81*H81</f>
        <v>1150</v>
      </c>
      <c r="J81" s="12">
        <f t="shared" ref="J81" si="29">I81*12</f>
        <v>13800</v>
      </c>
      <c r="K81" s="135"/>
    </row>
    <row r="82" spans="2:11" s="3" customFormat="1" ht="15" x14ac:dyDescent="0.2">
      <c r="B82" s="130"/>
      <c r="C82" s="131"/>
      <c r="D82" s="131"/>
      <c r="E82" s="181"/>
      <c r="F82" s="132"/>
      <c r="G82" s="133"/>
      <c r="H82" s="134"/>
      <c r="I82" s="134"/>
      <c r="J82" s="134"/>
      <c r="K82" s="135"/>
    </row>
    <row r="87" spans="2:11" x14ac:dyDescent="0.2">
      <c r="I87" s="2"/>
    </row>
    <row r="89" spans="2:11" x14ac:dyDescent="0.2">
      <c r="I89" s="90"/>
    </row>
  </sheetData>
  <autoFilter ref="B7:O81"/>
  <mergeCells count="2">
    <mergeCell ref="B4:K4"/>
    <mergeCell ref="K7:K80"/>
  </mergeCells>
  <phoneticPr fontId="0" type="noConversion"/>
  <conditionalFormatting sqref="L60">
    <cfRule type="duplicateValues" dxfId="9" priority="1"/>
  </conditionalFormatting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5"/>
  <sheetViews>
    <sheetView tabSelected="1" view="pageBreakPreview" topLeftCell="A372" zoomScaleNormal="100" zoomScaleSheetLayoutView="100" workbookViewId="0">
      <selection activeCell="C345" sqref="C345"/>
    </sheetView>
  </sheetViews>
  <sheetFormatPr defaultColWidth="10.42578125" defaultRowHeight="15" x14ac:dyDescent="0.2"/>
  <cols>
    <col min="1" max="1" width="5.42578125" style="49" customWidth="1"/>
    <col min="2" max="2" width="52.140625" style="26" customWidth="1"/>
    <col min="3" max="3" width="34.7109375" style="26" customWidth="1"/>
    <col min="4" max="4" width="28.85546875" style="26" customWidth="1"/>
    <col min="5" max="5" width="12.7109375" style="49" customWidth="1"/>
    <col min="6" max="6" width="18.42578125" style="49" customWidth="1"/>
    <col min="7" max="7" width="18.140625" style="49" customWidth="1"/>
    <col min="8" max="8" width="24.140625" style="49" customWidth="1"/>
    <col min="9" max="9" width="18.85546875" style="26" customWidth="1"/>
    <col min="10" max="10" width="17.28515625" style="26" customWidth="1"/>
    <col min="11" max="11" width="15.7109375" style="26" customWidth="1"/>
    <col min="12" max="257" width="10.42578125" style="26"/>
    <col min="258" max="258" width="5.42578125" style="26" customWidth="1"/>
    <col min="259" max="259" width="43" style="26" customWidth="1"/>
    <col min="260" max="260" width="7.85546875" style="26" customWidth="1"/>
    <col min="261" max="261" width="14" style="26" customWidth="1"/>
    <col min="262" max="262" width="14.5703125" style="26" customWidth="1"/>
    <col min="263" max="513" width="10.42578125" style="26"/>
    <col min="514" max="514" width="5.42578125" style="26" customWidth="1"/>
    <col min="515" max="515" width="43" style="26" customWidth="1"/>
    <col min="516" max="516" width="7.85546875" style="26" customWidth="1"/>
    <col min="517" max="517" width="14" style="26" customWidth="1"/>
    <col min="518" max="518" width="14.5703125" style="26" customWidth="1"/>
    <col min="519" max="769" width="10.42578125" style="26"/>
    <col min="770" max="770" width="5.42578125" style="26" customWidth="1"/>
    <col min="771" max="771" width="43" style="26" customWidth="1"/>
    <col min="772" max="772" width="7.85546875" style="26" customWidth="1"/>
    <col min="773" max="773" width="14" style="26" customWidth="1"/>
    <col min="774" max="774" width="14.5703125" style="26" customWidth="1"/>
    <col min="775" max="1025" width="10.42578125" style="26"/>
    <col min="1026" max="1026" width="5.42578125" style="26" customWidth="1"/>
    <col min="1027" max="1027" width="43" style="26" customWidth="1"/>
    <col min="1028" max="1028" width="7.85546875" style="26" customWidth="1"/>
    <col min="1029" max="1029" width="14" style="26" customWidth="1"/>
    <col min="1030" max="1030" width="14.5703125" style="26" customWidth="1"/>
    <col min="1031" max="1281" width="10.42578125" style="26"/>
    <col min="1282" max="1282" width="5.42578125" style="26" customWidth="1"/>
    <col min="1283" max="1283" width="43" style="26" customWidth="1"/>
    <col min="1284" max="1284" width="7.85546875" style="26" customWidth="1"/>
    <col min="1285" max="1285" width="14" style="26" customWidth="1"/>
    <col min="1286" max="1286" width="14.5703125" style="26" customWidth="1"/>
    <col min="1287" max="1537" width="10.42578125" style="26"/>
    <col min="1538" max="1538" width="5.42578125" style="26" customWidth="1"/>
    <col min="1539" max="1539" width="43" style="26" customWidth="1"/>
    <col min="1540" max="1540" width="7.85546875" style="26" customWidth="1"/>
    <col min="1541" max="1541" width="14" style="26" customWidth="1"/>
    <col min="1542" max="1542" width="14.5703125" style="26" customWidth="1"/>
    <col min="1543" max="1793" width="10.42578125" style="26"/>
    <col min="1794" max="1794" width="5.42578125" style="26" customWidth="1"/>
    <col min="1795" max="1795" width="43" style="26" customWidth="1"/>
    <col min="1796" max="1796" width="7.85546875" style="26" customWidth="1"/>
    <col min="1797" max="1797" width="14" style="26" customWidth="1"/>
    <col min="1798" max="1798" width="14.5703125" style="26" customWidth="1"/>
    <col min="1799" max="2049" width="10.42578125" style="26"/>
    <col min="2050" max="2050" width="5.42578125" style="26" customWidth="1"/>
    <col min="2051" max="2051" width="43" style="26" customWidth="1"/>
    <col min="2052" max="2052" width="7.85546875" style="26" customWidth="1"/>
    <col min="2053" max="2053" width="14" style="26" customWidth="1"/>
    <col min="2054" max="2054" width="14.5703125" style="26" customWidth="1"/>
    <col min="2055" max="2305" width="10.42578125" style="26"/>
    <col min="2306" max="2306" width="5.42578125" style="26" customWidth="1"/>
    <col min="2307" max="2307" width="43" style="26" customWidth="1"/>
    <col min="2308" max="2308" width="7.85546875" style="26" customWidth="1"/>
    <col min="2309" max="2309" width="14" style="26" customWidth="1"/>
    <col min="2310" max="2310" width="14.5703125" style="26" customWidth="1"/>
    <col min="2311" max="2561" width="10.42578125" style="26"/>
    <col min="2562" max="2562" width="5.42578125" style="26" customWidth="1"/>
    <col min="2563" max="2563" width="43" style="26" customWidth="1"/>
    <col min="2564" max="2564" width="7.85546875" style="26" customWidth="1"/>
    <col min="2565" max="2565" width="14" style="26" customWidth="1"/>
    <col min="2566" max="2566" width="14.5703125" style="26" customWidth="1"/>
    <col min="2567" max="2817" width="10.42578125" style="26"/>
    <col min="2818" max="2818" width="5.42578125" style="26" customWidth="1"/>
    <col min="2819" max="2819" width="43" style="26" customWidth="1"/>
    <col min="2820" max="2820" width="7.85546875" style="26" customWidth="1"/>
    <col min="2821" max="2821" width="14" style="26" customWidth="1"/>
    <col min="2822" max="2822" width="14.5703125" style="26" customWidth="1"/>
    <col min="2823" max="3073" width="10.42578125" style="26"/>
    <col min="3074" max="3074" width="5.42578125" style="26" customWidth="1"/>
    <col min="3075" max="3075" width="43" style="26" customWidth="1"/>
    <col min="3076" max="3076" width="7.85546875" style="26" customWidth="1"/>
    <col min="3077" max="3077" width="14" style="26" customWidth="1"/>
    <col min="3078" max="3078" width="14.5703125" style="26" customWidth="1"/>
    <col min="3079" max="3329" width="10.42578125" style="26"/>
    <col min="3330" max="3330" width="5.42578125" style="26" customWidth="1"/>
    <col min="3331" max="3331" width="43" style="26" customWidth="1"/>
    <col min="3332" max="3332" width="7.85546875" style="26" customWidth="1"/>
    <col min="3333" max="3333" width="14" style="26" customWidth="1"/>
    <col min="3334" max="3334" width="14.5703125" style="26" customWidth="1"/>
    <col min="3335" max="3585" width="10.42578125" style="26"/>
    <col min="3586" max="3586" width="5.42578125" style="26" customWidth="1"/>
    <col min="3587" max="3587" width="43" style="26" customWidth="1"/>
    <col min="3588" max="3588" width="7.85546875" style="26" customWidth="1"/>
    <col min="3589" max="3589" width="14" style="26" customWidth="1"/>
    <col min="3590" max="3590" width="14.5703125" style="26" customWidth="1"/>
    <col min="3591" max="3841" width="10.42578125" style="26"/>
    <col min="3842" max="3842" width="5.42578125" style="26" customWidth="1"/>
    <col min="3843" max="3843" width="43" style="26" customWidth="1"/>
    <col min="3844" max="3844" width="7.85546875" style="26" customWidth="1"/>
    <col min="3845" max="3845" width="14" style="26" customWidth="1"/>
    <col min="3846" max="3846" width="14.5703125" style="26" customWidth="1"/>
    <col min="3847" max="4097" width="10.42578125" style="26"/>
    <col min="4098" max="4098" width="5.42578125" style="26" customWidth="1"/>
    <col min="4099" max="4099" width="43" style="26" customWidth="1"/>
    <col min="4100" max="4100" width="7.85546875" style="26" customWidth="1"/>
    <col min="4101" max="4101" width="14" style="26" customWidth="1"/>
    <col min="4102" max="4102" width="14.5703125" style="26" customWidth="1"/>
    <col min="4103" max="4353" width="10.42578125" style="26"/>
    <col min="4354" max="4354" width="5.42578125" style="26" customWidth="1"/>
    <col min="4355" max="4355" width="43" style="26" customWidth="1"/>
    <col min="4356" max="4356" width="7.85546875" style="26" customWidth="1"/>
    <col min="4357" max="4357" width="14" style="26" customWidth="1"/>
    <col min="4358" max="4358" width="14.5703125" style="26" customWidth="1"/>
    <col min="4359" max="4609" width="10.42578125" style="26"/>
    <col min="4610" max="4610" width="5.42578125" style="26" customWidth="1"/>
    <col min="4611" max="4611" width="43" style="26" customWidth="1"/>
    <col min="4612" max="4612" width="7.85546875" style="26" customWidth="1"/>
    <col min="4613" max="4613" width="14" style="26" customWidth="1"/>
    <col min="4614" max="4614" width="14.5703125" style="26" customWidth="1"/>
    <col min="4615" max="4865" width="10.42578125" style="26"/>
    <col min="4866" max="4866" width="5.42578125" style="26" customWidth="1"/>
    <col min="4867" max="4867" width="43" style="26" customWidth="1"/>
    <col min="4868" max="4868" width="7.85546875" style="26" customWidth="1"/>
    <col min="4869" max="4869" width="14" style="26" customWidth="1"/>
    <col min="4870" max="4870" width="14.5703125" style="26" customWidth="1"/>
    <col min="4871" max="5121" width="10.42578125" style="26"/>
    <col min="5122" max="5122" width="5.42578125" style="26" customWidth="1"/>
    <col min="5123" max="5123" width="43" style="26" customWidth="1"/>
    <col min="5124" max="5124" width="7.85546875" style="26" customWidth="1"/>
    <col min="5125" max="5125" width="14" style="26" customWidth="1"/>
    <col min="5126" max="5126" width="14.5703125" style="26" customWidth="1"/>
    <col min="5127" max="5377" width="10.42578125" style="26"/>
    <col min="5378" max="5378" width="5.42578125" style="26" customWidth="1"/>
    <col min="5379" max="5379" width="43" style="26" customWidth="1"/>
    <col min="5380" max="5380" width="7.85546875" style="26" customWidth="1"/>
    <col min="5381" max="5381" width="14" style="26" customWidth="1"/>
    <col min="5382" max="5382" width="14.5703125" style="26" customWidth="1"/>
    <col min="5383" max="5633" width="10.42578125" style="26"/>
    <col min="5634" max="5634" width="5.42578125" style="26" customWidth="1"/>
    <col min="5635" max="5635" width="43" style="26" customWidth="1"/>
    <col min="5636" max="5636" width="7.85546875" style="26" customWidth="1"/>
    <col min="5637" max="5637" width="14" style="26" customWidth="1"/>
    <col min="5638" max="5638" width="14.5703125" style="26" customWidth="1"/>
    <col min="5639" max="5889" width="10.42578125" style="26"/>
    <col min="5890" max="5890" width="5.42578125" style="26" customWidth="1"/>
    <col min="5891" max="5891" width="43" style="26" customWidth="1"/>
    <col min="5892" max="5892" width="7.85546875" style="26" customWidth="1"/>
    <col min="5893" max="5893" width="14" style="26" customWidth="1"/>
    <col min="5894" max="5894" width="14.5703125" style="26" customWidth="1"/>
    <col min="5895" max="6145" width="10.42578125" style="26"/>
    <col min="6146" max="6146" width="5.42578125" style="26" customWidth="1"/>
    <col min="6147" max="6147" width="43" style="26" customWidth="1"/>
    <col min="6148" max="6148" width="7.85546875" style="26" customWidth="1"/>
    <col min="6149" max="6149" width="14" style="26" customWidth="1"/>
    <col min="6150" max="6150" width="14.5703125" style="26" customWidth="1"/>
    <col min="6151" max="6401" width="10.42578125" style="26"/>
    <col min="6402" max="6402" width="5.42578125" style="26" customWidth="1"/>
    <col min="6403" max="6403" width="43" style="26" customWidth="1"/>
    <col min="6404" max="6404" width="7.85546875" style="26" customWidth="1"/>
    <col min="6405" max="6405" width="14" style="26" customWidth="1"/>
    <col min="6406" max="6406" width="14.5703125" style="26" customWidth="1"/>
    <col min="6407" max="6657" width="10.42578125" style="26"/>
    <col min="6658" max="6658" width="5.42578125" style="26" customWidth="1"/>
    <col min="6659" max="6659" width="43" style="26" customWidth="1"/>
    <col min="6660" max="6660" width="7.85546875" style="26" customWidth="1"/>
    <col min="6661" max="6661" width="14" style="26" customWidth="1"/>
    <col min="6662" max="6662" width="14.5703125" style="26" customWidth="1"/>
    <col min="6663" max="6913" width="10.42578125" style="26"/>
    <col min="6914" max="6914" width="5.42578125" style="26" customWidth="1"/>
    <col min="6915" max="6915" width="43" style="26" customWidth="1"/>
    <col min="6916" max="6916" width="7.85546875" style="26" customWidth="1"/>
    <col min="6917" max="6917" width="14" style="26" customWidth="1"/>
    <col min="6918" max="6918" width="14.5703125" style="26" customWidth="1"/>
    <col min="6919" max="7169" width="10.42578125" style="26"/>
    <col min="7170" max="7170" width="5.42578125" style="26" customWidth="1"/>
    <col min="7171" max="7171" width="43" style="26" customWidth="1"/>
    <col min="7172" max="7172" width="7.85546875" style="26" customWidth="1"/>
    <col min="7173" max="7173" width="14" style="26" customWidth="1"/>
    <col min="7174" max="7174" width="14.5703125" style="26" customWidth="1"/>
    <col min="7175" max="7425" width="10.42578125" style="26"/>
    <col min="7426" max="7426" width="5.42578125" style="26" customWidth="1"/>
    <col min="7427" max="7427" width="43" style="26" customWidth="1"/>
    <col min="7428" max="7428" width="7.85546875" style="26" customWidth="1"/>
    <col min="7429" max="7429" width="14" style="26" customWidth="1"/>
    <col min="7430" max="7430" width="14.5703125" style="26" customWidth="1"/>
    <col min="7431" max="7681" width="10.42578125" style="26"/>
    <col min="7682" max="7682" width="5.42578125" style="26" customWidth="1"/>
    <col min="7683" max="7683" width="43" style="26" customWidth="1"/>
    <col min="7684" max="7684" width="7.85546875" style="26" customWidth="1"/>
    <col min="7685" max="7685" width="14" style="26" customWidth="1"/>
    <col min="7686" max="7686" width="14.5703125" style="26" customWidth="1"/>
    <col min="7687" max="7937" width="10.42578125" style="26"/>
    <col min="7938" max="7938" width="5.42578125" style="26" customWidth="1"/>
    <col min="7939" max="7939" width="43" style="26" customWidth="1"/>
    <col min="7940" max="7940" width="7.85546875" style="26" customWidth="1"/>
    <col min="7941" max="7941" width="14" style="26" customWidth="1"/>
    <col min="7942" max="7942" width="14.5703125" style="26" customWidth="1"/>
    <col min="7943" max="8193" width="10.42578125" style="26"/>
    <col min="8194" max="8194" width="5.42578125" style="26" customWidth="1"/>
    <col min="8195" max="8195" width="43" style="26" customWidth="1"/>
    <col min="8196" max="8196" width="7.85546875" style="26" customWidth="1"/>
    <col min="8197" max="8197" width="14" style="26" customWidth="1"/>
    <col min="8198" max="8198" width="14.5703125" style="26" customWidth="1"/>
    <col min="8199" max="8449" width="10.42578125" style="26"/>
    <col min="8450" max="8450" width="5.42578125" style="26" customWidth="1"/>
    <col min="8451" max="8451" width="43" style="26" customWidth="1"/>
    <col min="8452" max="8452" width="7.85546875" style="26" customWidth="1"/>
    <col min="8453" max="8453" width="14" style="26" customWidth="1"/>
    <col min="8454" max="8454" width="14.5703125" style="26" customWidth="1"/>
    <col min="8455" max="8705" width="10.42578125" style="26"/>
    <col min="8706" max="8706" width="5.42578125" style="26" customWidth="1"/>
    <col min="8707" max="8707" width="43" style="26" customWidth="1"/>
    <col min="8708" max="8708" width="7.85546875" style="26" customWidth="1"/>
    <col min="8709" max="8709" width="14" style="26" customWidth="1"/>
    <col min="8710" max="8710" width="14.5703125" style="26" customWidth="1"/>
    <col min="8711" max="8961" width="10.42578125" style="26"/>
    <col min="8962" max="8962" width="5.42578125" style="26" customWidth="1"/>
    <col min="8963" max="8963" width="43" style="26" customWidth="1"/>
    <col min="8964" max="8964" width="7.85546875" style="26" customWidth="1"/>
    <col min="8965" max="8965" width="14" style="26" customWidth="1"/>
    <col min="8966" max="8966" width="14.5703125" style="26" customWidth="1"/>
    <col min="8967" max="9217" width="10.42578125" style="26"/>
    <col min="9218" max="9218" width="5.42578125" style="26" customWidth="1"/>
    <col min="9219" max="9219" width="43" style="26" customWidth="1"/>
    <col min="9220" max="9220" width="7.85546875" style="26" customWidth="1"/>
    <col min="9221" max="9221" width="14" style="26" customWidth="1"/>
    <col min="9222" max="9222" width="14.5703125" style="26" customWidth="1"/>
    <col min="9223" max="9473" width="10.42578125" style="26"/>
    <col min="9474" max="9474" width="5.42578125" style="26" customWidth="1"/>
    <col min="9475" max="9475" width="43" style="26" customWidth="1"/>
    <col min="9476" max="9476" width="7.85546875" style="26" customWidth="1"/>
    <col min="9477" max="9477" width="14" style="26" customWidth="1"/>
    <col min="9478" max="9478" width="14.5703125" style="26" customWidth="1"/>
    <col min="9479" max="9729" width="10.42578125" style="26"/>
    <col min="9730" max="9730" width="5.42578125" style="26" customWidth="1"/>
    <col min="9731" max="9731" width="43" style="26" customWidth="1"/>
    <col min="9732" max="9732" width="7.85546875" style="26" customWidth="1"/>
    <col min="9733" max="9733" width="14" style="26" customWidth="1"/>
    <col min="9734" max="9734" width="14.5703125" style="26" customWidth="1"/>
    <col min="9735" max="9985" width="10.42578125" style="26"/>
    <col min="9986" max="9986" width="5.42578125" style="26" customWidth="1"/>
    <col min="9987" max="9987" width="43" style="26" customWidth="1"/>
    <col min="9988" max="9988" width="7.85546875" style="26" customWidth="1"/>
    <col min="9989" max="9989" width="14" style="26" customWidth="1"/>
    <col min="9990" max="9990" width="14.5703125" style="26" customWidth="1"/>
    <col min="9991" max="10241" width="10.42578125" style="26"/>
    <col min="10242" max="10242" width="5.42578125" style="26" customWidth="1"/>
    <col min="10243" max="10243" width="43" style="26" customWidth="1"/>
    <col min="10244" max="10244" width="7.85546875" style="26" customWidth="1"/>
    <col min="10245" max="10245" width="14" style="26" customWidth="1"/>
    <col min="10246" max="10246" width="14.5703125" style="26" customWidth="1"/>
    <col min="10247" max="10497" width="10.42578125" style="26"/>
    <col min="10498" max="10498" width="5.42578125" style="26" customWidth="1"/>
    <col min="10499" max="10499" width="43" style="26" customWidth="1"/>
    <col min="10500" max="10500" width="7.85546875" style="26" customWidth="1"/>
    <col min="10501" max="10501" width="14" style="26" customWidth="1"/>
    <col min="10502" max="10502" width="14.5703125" style="26" customWidth="1"/>
    <col min="10503" max="10753" width="10.42578125" style="26"/>
    <col min="10754" max="10754" width="5.42578125" style="26" customWidth="1"/>
    <col min="10755" max="10755" width="43" style="26" customWidth="1"/>
    <col min="10756" max="10756" width="7.85546875" style="26" customWidth="1"/>
    <col min="10757" max="10757" width="14" style="26" customWidth="1"/>
    <col min="10758" max="10758" width="14.5703125" style="26" customWidth="1"/>
    <col min="10759" max="11009" width="10.42578125" style="26"/>
    <col min="11010" max="11010" width="5.42578125" style="26" customWidth="1"/>
    <col min="11011" max="11011" width="43" style="26" customWidth="1"/>
    <col min="11012" max="11012" width="7.85546875" style="26" customWidth="1"/>
    <col min="11013" max="11013" width="14" style="26" customWidth="1"/>
    <col min="11014" max="11014" width="14.5703125" style="26" customWidth="1"/>
    <col min="11015" max="11265" width="10.42578125" style="26"/>
    <col min="11266" max="11266" width="5.42578125" style="26" customWidth="1"/>
    <col min="11267" max="11267" width="43" style="26" customWidth="1"/>
    <col min="11268" max="11268" width="7.85546875" style="26" customWidth="1"/>
    <col min="11269" max="11269" width="14" style="26" customWidth="1"/>
    <col min="11270" max="11270" width="14.5703125" style="26" customWidth="1"/>
    <col min="11271" max="11521" width="10.42578125" style="26"/>
    <col min="11522" max="11522" width="5.42578125" style="26" customWidth="1"/>
    <col min="11523" max="11523" width="43" style="26" customWidth="1"/>
    <col min="11524" max="11524" width="7.85546875" style="26" customWidth="1"/>
    <col min="11525" max="11525" width="14" style="26" customWidth="1"/>
    <col min="11526" max="11526" width="14.5703125" style="26" customWidth="1"/>
    <col min="11527" max="11777" width="10.42578125" style="26"/>
    <col min="11778" max="11778" width="5.42578125" style="26" customWidth="1"/>
    <col min="11779" max="11779" width="43" style="26" customWidth="1"/>
    <col min="11780" max="11780" width="7.85546875" style="26" customWidth="1"/>
    <col min="11781" max="11781" width="14" style="26" customWidth="1"/>
    <col min="11782" max="11782" width="14.5703125" style="26" customWidth="1"/>
    <col min="11783" max="12033" width="10.42578125" style="26"/>
    <col min="12034" max="12034" width="5.42578125" style="26" customWidth="1"/>
    <col min="12035" max="12035" width="43" style="26" customWidth="1"/>
    <col min="12036" max="12036" width="7.85546875" style="26" customWidth="1"/>
    <col min="12037" max="12037" width="14" style="26" customWidth="1"/>
    <col min="12038" max="12038" width="14.5703125" style="26" customWidth="1"/>
    <col min="12039" max="12289" width="10.42578125" style="26"/>
    <col min="12290" max="12290" width="5.42578125" style="26" customWidth="1"/>
    <col min="12291" max="12291" width="43" style="26" customWidth="1"/>
    <col min="12292" max="12292" width="7.85546875" style="26" customWidth="1"/>
    <col min="12293" max="12293" width="14" style="26" customWidth="1"/>
    <col min="12294" max="12294" width="14.5703125" style="26" customWidth="1"/>
    <col min="12295" max="12545" width="10.42578125" style="26"/>
    <col min="12546" max="12546" width="5.42578125" style="26" customWidth="1"/>
    <col min="12547" max="12547" width="43" style="26" customWidth="1"/>
    <col min="12548" max="12548" width="7.85546875" style="26" customWidth="1"/>
    <col min="12549" max="12549" width="14" style="26" customWidth="1"/>
    <col min="12550" max="12550" width="14.5703125" style="26" customWidth="1"/>
    <col min="12551" max="12801" width="10.42578125" style="26"/>
    <col min="12802" max="12802" width="5.42578125" style="26" customWidth="1"/>
    <col min="12803" max="12803" width="43" style="26" customWidth="1"/>
    <col min="12804" max="12804" width="7.85546875" style="26" customWidth="1"/>
    <col min="12805" max="12805" width="14" style="26" customWidth="1"/>
    <col min="12806" max="12806" width="14.5703125" style="26" customWidth="1"/>
    <col min="12807" max="13057" width="10.42578125" style="26"/>
    <col min="13058" max="13058" width="5.42578125" style="26" customWidth="1"/>
    <col min="13059" max="13059" width="43" style="26" customWidth="1"/>
    <col min="13060" max="13060" width="7.85546875" style="26" customWidth="1"/>
    <col min="13061" max="13061" width="14" style="26" customWidth="1"/>
    <col min="13062" max="13062" width="14.5703125" style="26" customWidth="1"/>
    <col min="13063" max="13313" width="10.42578125" style="26"/>
    <col min="13314" max="13314" width="5.42578125" style="26" customWidth="1"/>
    <col min="13315" max="13315" width="43" style="26" customWidth="1"/>
    <col min="13316" max="13316" width="7.85546875" style="26" customWidth="1"/>
    <col min="13317" max="13317" width="14" style="26" customWidth="1"/>
    <col min="13318" max="13318" width="14.5703125" style="26" customWidth="1"/>
    <col min="13319" max="13569" width="10.42578125" style="26"/>
    <col min="13570" max="13570" width="5.42578125" style="26" customWidth="1"/>
    <col min="13571" max="13571" width="43" style="26" customWidth="1"/>
    <col min="13572" max="13572" width="7.85546875" style="26" customWidth="1"/>
    <col min="13573" max="13573" width="14" style="26" customWidth="1"/>
    <col min="13574" max="13574" width="14.5703125" style="26" customWidth="1"/>
    <col min="13575" max="13825" width="10.42578125" style="26"/>
    <col min="13826" max="13826" width="5.42578125" style="26" customWidth="1"/>
    <col min="13827" max="13827" width="43" style="26" customWidth="1"/>
    <col min="13828" max="13828" width="7.85546875" style="26" customWidth="1"/>
    <col min="13829" max="13829" width="14" style="26" customWidth="1"/>
    <col min="13830" max="13830" width="14.5703125" style="26" customWidth="1"/>
    <col min="13831" max="14081" width="10.42578125" style="26"/>
    <col min="14082" max="14082" width="5.42578125" style="26" customWidth="1"/>
    <col min="14083" max="14083" width="43" style="26" customWidth="1"/>
    <col min="14084" max="14084" width="7.85546875" style="26" customWidth="1"/>
    <col min="14085" max="14085" width="14" style="26" customWidth="1"/>
    <col min="14086" max="14086" width="14.5703125" style="26" customWidth="1"/>
    <col min="14087" max="14337" width="10.42578125" style="26"/>
    <col min="14338" max="14338" width="5.42578125" style="26" customWidth="1"/>
    <col min="14339" max="14339" width="43" style="26" customWidth="1"/>
    <col min="14340" max="14340" width="7.85546875" style="26" customWidth="1"/>
    <col min="14341" max="14341" width="14" style="26" customWidth="1"/>
    <col min="14342" max="14342" width="14.5703125" style="26" customWidth="1"/>
    <col min="14343" max="14593" width="10.42578125" style="26"/>
    <col min="14594" max="14594" width="5.42578125" style="26" customWidth="1"/>
    <col min="14595" max="14595" width="43" style="26" customWidth="1"/>
    <col min="14596" max="14596" width="7.85546875" style="26" customWidth="1"/>
    <col min="14597" max="14597" width="14" style="26" customWidth="1"/>
    <col min="14598" max="14598" width="14.5703125" style="26" customWidth="1"/>
    <col min="14599" max="14849" width="10.42578125" style="26"/>
    <col min="14850" max="14850" width="5.42578125" style="26" customWidth="1"/>
    <col min="14851" max="14851" width="43" style="26" customWidth="1"/>
    <col min="14852" max="14852" width="7.85546875" style="26" customWidth="1"/>
    <col min="14853" max="14853" width="14" style="26" customWidth="1"/>
    <col min="14854" max="14854" width="14.5703125" style="26" customWidth="1"/>
    <col min="14855" max="15105" width="10.42578125" style="26"/>
    <col min="15106" max="15106" width="5.42578125" style="26" customWidth="1"/>
    <col min="15107" max="15107" width="43" style="26" customWidth="1"/>
    <col min="15108" max="15108" width="7.85546875" style="26" customWidth="1"/>
    <col min="15109" max="15109" width="14" style="26" customWidth="1"/>
    <col min="15110" max="15110" width="14.5703125" style="26" customWidth="1"/>
    <col min="15111" max="15361" width="10.42578125" style="26"/>
    <col min="15362" max="15362" width="5.42578125" style="26" customWidth="1"/>
    <col min="15363" max="15363" width="43" style="26" customWidth="1"/>
    <col min="15364" max="15364" width="7.85546875" style="26" customWidth="1"/>
    <col min="15365" max="15365" width="14" style="26" customWidth="1"/>
    <col min="15366" max="15366" width="14.5703125" style="26" customWidth="1"/>
    <col min="15367" max="15617" width="10.42578125" style="26"/>
    <col min="15618" max="15618" width="5.42578125" style="26" customWidth="1"/>
    <col min="15619" max="15619" width="43" style="26" customWidth="1"/>
    <col min="15620" max="15620" width="7.85546875" style="26" customWidth="1"/>
    <col min="15621" max="15621" width="14" style="26" customWidth="1"/>
    <col min="15622" max="15622" width="14.5703125" style="26" customWidth="1"/>
    <col min="15623" max="15873" width="10.42578125" style="26"/>
    <col min="15874" max="15874" width="5.42578125" style="26" customWidth="1"/>
    <col min="15875" max="15875" width="43" style="26" customWidth="1"/>
    <col min="15876" max="15876" width="7.85546875" style="26" customWidth="1"/>
    <col min="15877" max="15877" width="14" style="26" customWidth="1"/>
    <col min="15878" max="15878" width="14.5703125" style="26" customWidth="1"/>
    <col min="15879" max="16129" width="10.42578125" style="26"/>
    <col min="16130" max="16130" width="5.42578125" style="26" customWidth="1"/>
    <col min="16131" max="16131" width="43" style="26" customWidth="1"/>
    <col min="16132" max="16132" width="7.85546875" style="26" customWidth="1"/>
    <col min="16133" max="16133" width="14" style="26" customWidth="1"/>
    <col min="16134" max="16134" width="14.5703125" style="26" customWidth="1"/>
    <col min="16135" max="16384" width="10.42578125" style="26"/>
  </cols>
  <sheetData>
    <row r="2" spans="1:19" ht="18" x14ac:dyDescent="0.35">
      <c r="J2" s="84" t="s">
        <v>72</v>
      </c>
      <c r="K2" s="84"/>
    </row>
    <row r="3" spans="1:19" s="22" customFormat="1" ht="57.75" customHeight="1" x14ac:dyDescent="0.2">
      <c r="A3" s="227" t="s">
        <v>151</v>
      </c>
      <c r="B3" s="227"/>
      <c r="C3" s="227"/>
      <c r="D3" s="227"/>
      <c r="E3" s="227"/>
      <c r="F3" s="227"/>
      <c r="G3" s="227"/>
      <c r="H3" s="227"/>
      <c r="I3" s="227"/>
      <c r="J3" s="227"/>
      <c r="K3" s="151"/>
    </row>
    <row r="4" spans="1:19" s="23" customFormat="1" ht="96" customHeight="1" x14ac:dyDescent="0.2">
      <c r="A4" s="118" t="s">
        <v>25</v>
      </c>
      <c r="B4" s="21" t="s">
        <v>55</v>
      </c>
      <c r="C4" s="21"/>
      <c r="D4" s="21"/>
      <c r="E4" s="21" t="s">
        <v>26</v>
      </c>
      <c r="F4" s="21" t="s">
        <v>18</v>
      </c>
      <c r="G4" s="21" t="s">
        <v>53</v>
      </c>
      <c r="H4" s="21" t="s">
        <v>54</v>
      </c>
      <c r="I4" s="21" t="s">
        <v>24</v>
      </c>
      <c r="J4" s="21" t="s">
        <v>20</v>
      </c>
      <c r="K4" s="165"/>
    </row>
    <row r="5" spans="1:19" s="23" customFormat="1" ht="39.75" customHeight="1" x14ac:dyDescent="0.2">
      <c r="A5" s="52"/>
      <c r="B5" s="53" t="s">
        <v>19</v>
      </c>
      <c r="C5" s="53" t="s">
        <v>189</v>
      </c>
      <c r="D5" s="53" t="s">
        <v>419</v>
      </c>
      <c r="E5" s="53">
        <f>E6+E95+E151+E165+E180+E215+E259+E282+E305+E332+E370+E402</f>
        <v>309</v>
      </c>
      <c r="F5" s="53"/>
      <c r="G5" s="53"/>
      <c r="H5" s="53">
        <f>H6+H95+H151+H165+H180+H215+H259+H282+H305+H332+H370+H402</f>
        <v>253150</v>
      </c>
      <c r="I5" s="54">
        <f>I6+I95+I151+I165+I180+I215+I259+I282+I305+I332+I370+I402</f>
        <v>3037800</v>
      </c>
      <c r="J5" s="54">
        <f>I5</f>
        <v>3037800</v>
      </c>
      <c r="K5" s="166"/>
      <c r="N5" s="93"/>
      <c r="Q5" s="23">
        <v>253650</v>
      </c>
      <c r="S5" s="23">
        <f>H5-Q5</f>
        <v>-500</v>
      </c>
    </row>
    <row r="6" spans="1:19" s="25" customFormat="1" ht="55.5" customHeight="1" x14ac:dyDescent="0.2">
      <c r="A6" s="24" t="s">
        <v>0</v>
      </c>
      <c r="B6" s="24" t="s">
        <v>27</v>
      </c>
      <c r="C6" s="24"/>
      <c r="D6" s="24"/>
      <c r="E6" s="24">
        <f>E7+E23+E46+E70+E82</f>
        <v>83</v>
      </c>
      <c r="F6" s="24"/>
      <c r="G6" s="24"/>
      <c r="H6" s="24">
        <f>H7+H23+H46+H70+H82</f>
        <v>70750</v>
      </c>
      <c r="I6" s="64">
        <f>I7+I23+I46+I70+I82</f>
        <v>849000</v>
      </c>
      <c r="J6" s="232"/>
      <c r="K6" s="167"/>
    </row>
    <row r="7" spans="1:19" ht="18" customHeight="1" x14ac:dyDescent="0.2">
      <c r="A7" s="120"/>
      <c r="B7" s="55" t="s">
        <v>89</v>
      </c>
      <c r="C7" s="55"/>
      <c r="D7" s="55"/>
      <c r="E7" s="56">
        <f>SUM(E8:E22)</f>
        <v>15</v>
      </c>
      <c r="F7" s="56"/>
      <c r="G7" s="57"/>
      <c r="H7" s="56">
        <f>SUM(H8:H22)</f>
        <v>12800</v>
      </c>
      <c r="I7" s="83">
        <f>SUM(I8:I22)</f>
        <v>153600</v>
      </c>
      <c r="J7" s="232"/>
      <c r="K7" s="167"/>
    </row>
    <row r="8" spans="1:19" ht="18" customHeight="1" x14ac:dyDescent="0.2">
      <c r="A8" s="121"/>
      <c r="B8" s="194" t="s">
        <v>28</v>
      </c>
      <c r="C8" s="194" t="s">
        <v>705</v>
      </c>
      <c r="D8" s="210">
        <v>44001001150</v>
      </c>
      <c r="E8" s="108">
        <v>1</v>
      </c>
      <c r="F8" s="109">
        <v>1.1000000000000001</v>
      </c>
      <c r="G8" s="32">
        <f>F8*1000</f>
        <v>1100</v>
      </c>
      <c r="H8" s="32">
        <f>E8*G8</f>
        <v>1100</v>
      </c>
      <c r="I8" s="110">
        <f>H8*12</f>
        <v>13200</v>
      </c>
      <c r="J8" s="232"/>
      <c r="K8" s="167"/>
    </row>
    <row r="9" spans="1:19" x14ac:dyDescent="0.2">
      <c r="A9" s="110"/>
      <c r="B9" s="30" t="s">
        <v>29</v>
      </c>
      <c r="C9" s="30" t="s">
        <v>190</v>
      </c>
      <c r="D9" s="154" t="s">
        <v>431</v>
      </c>
      <c r="E9" s="32">
        <v>1</v>
      </c>
      <c r="F9" s="88">
        <v>1</v>
      </c>
      <c r="G9" s="32">
        <f>F9*1000</f>
        <v>1000</v>
      </c>
      <c r="H9" s="35">
        <f>E9*G9</f>
        <v>1000</v>
      </c>
      <c r="I9" s="110">
        <f t="shared" ref="I9:I148" si="0">H9*12</f>
        <v>12000</v>
      </c>
      <c r="J9" s="232"/>
      <c r="K9" s="167"/>
    </row>
    <row r="10" spans="1:19" x14ac:dyDescent="0.2">
      <c r="A10" s="110"/>
      <c r="B10" s="30" t="s">
        <v>30</v>
      </c>
      <c r="C10" s="30" t="s">
        <v>191</v>
      </c>
      <c r="D10" s="154" t="s">
        <v>432</v>
      </c>
      <c r="E10" s="32">
        <v>1</v>
      </c>
      <c r="F10" s="32">
        <v>0.85</v>
      </c>
      <c r="G10" s="32">
        <f t="shared" ref="G10" si="1">F10*1000</f>
        <v>850</v>
      </c>
      <c r="H10" s="35">
        <f>E10*G10</f>
        <v>850</v>
      </c>
      <c r="I10" s="110">
        <f t="shared" si="0"/>
        <v>10200</v>
      </c>
      <c r="J10" s="232"/>
      <c r="K10" s="167"/>
    </row>
    <row r="11" spans="1:19" x14ac:dyDescent="0.2">
      <c r="A11" s="110"/>
      <c r="B11" s="30" t="s">
        <v>30</v>
      </c>
      <c r="C11" s="137" t="s">
        <v>161</v>
      </c>
      <c r="D11" s="137"/>
      <c r="E11" s="32">
        <v>1</v>
      </c>
      <c r="F11" s="32">
        <v>0.85</v>
      </c>
      <c r="G11" s="32">
        <f t="shared" ref="G11" si="2">F11*1000</f>
        <v>850</v>
      </c>
      <c r="H11" s="35">
        <f>E11*G11</f>
        <v>850</v>
      </c>
      <c r="I11" s="110">
        <f t="shared" ref="I11" si="3">H11*12</f>
        <v>10200</v>
      </c>
      <c r="J11" s="232"/>
      <c r="K11" s="167"/>
    </row>
    <row r="12" spans="1:19" x14ac:dyDescent="0.2">
      <c r="A12" s="110"/>
      <c r="B12" s="30" t="s">
        <v>30</v>
      </c>
      <c r="C12" s="30" t="s">
        <v>192</v>
      </c>
      <c r="D12" s="154" t="s">
        <v>433</v>
      </c>
      <c r="E12" s="32">
        <v>1</v>
      </c>
      <c r="F12" s="32">
        <v>0.85</v>
      </c>
      <c r="G12" s="32">
        <f t="shared" ref="G12:G21" si="4">F12*1000</f>
        <v>850</v>
      </c>
      <c r="H12" s="35">
        <f t="shared" ref="H12:H21" si="5">E12*G12</f>
        <v>850</v>
      </c>
      <c r="I12" s="110">
        <f t="shared" ref="I12:I21" si="6">H12*12</f>
        <v>10200</v>
      </c>
      <c r="J12" s="232"/>
      <c r="K12" s="167"/>
    </row>
    <row r="13" spans="1:19" x14ac:dyDescent="0.2">
      <c r="A13" s="110"/>
      <c r="B13" s="30" t="s">
        <v>30</v>
      </c>
      <c r="C13" s="30" t="s">
        <v>193</v>
      </c>
      <c r="D13" s="154" t="s">
        <v>434</v>
      </c>
      <c r="E13" s="32">
        <v>1</v>
      </c>
      <c r="F13" s="32">
        <v>0.85</v>
      </c>
      <c r="G13" s="32">
        <f t="shared" si="4"/>
        <v>850</v>
      </c>
      <c r="H13" s="35">
        <f t="shared" si="5"/>
        <v>850</v>
      </c>
      <c r="I13" s="110">
        <f t="shared" si="6"/>
        <v>10200</v>
      </c>
      <c r="J13" s="232"/>
      <c r="K13" s="167"/>
    </row>
    <row r="14" spans="1:19" x14ac:dyDescent="0.2">
      <c r="A14" s="110"/>
      <c r="B14" s="30" t="s">
        <v>30</v>
      </c>
      <c r="C14" s="30" t="s">
        <v>410</v>
      </c>
      <c r="D14" s="155" t="s">
        <v>435</v>
      </c>
      <c r="E14" s="32">
        <v>1</v>
      </c>
      <c r="F14" s="32">
        <v>0.85</v>
      </c>
      <c r="G14" s="32">
        <f t="shared" si="4"/>
        <v>850</v>
      </c>
      <c r="H14" s="35">
        <f t="shared" si="5"/>
        <v>850</v>
      </c>
      <c r="I14" s="110">
        <f t="shared" si="6"/>
        <v>10200</v>
      </c>
      <c r="J14" s="232"/>
      <c r="K14" s="167"/>
    </row>
    <row r="15" spans="1:19" x14ac:dyDescent="0.2">
      <c r="A15" s="110"/>
      <c r="B15" s="30" t="s">
        <v>30</v>
      </c>
      <c r="C15" s="137" t="s">
        <v>161</v>
      </c>
      <c r="D15" s="137"/>
      <c r="E15" s="32">
        <v>1</v>
      </c>
      <c r="F15" s="32">
        <v>0.85</v>
      </c>
      <c r="G15" s="32">
        <f t="shared" si="4"/>
        <v>850</v>
      </c>
      <c r="H15" s="35">
        <f t="shared" si="5"/>
        <v>850</v>
      </c>
      <c r="I15" s="110">
        <f t="shared" si="6"/>
        <v>10200</v>
      </c>
      <c r="J15" s="232"/>
      <c r="K15" s="167"/>
    </row>
    <row r="16" spans="1:19" x14ac:dyDescent="0.2">
      <c r="A16" s="110"/>
      <c r="B16" s="30" t="s">
        <v>30</v>
      </c>
      <c r="C16" s="144" t="s">
        <v>161</v>
      </c>
      <c r="D16" s="144"/>
      <c r="E16" s="32">
        <v>1</v>
      </c>
      <c r="F16" s="32">
        <v>0.85</v>
      </c>
      <c r="G16" s="32">
        <f t="shared" si="4"/>
        <v>850</v>
      </c>
      <c r="H16" s="35">
        <f t="shared" si="5"/>
        <v>850</v>
      </c>
      <c r="I16" s="110">
        <f t="shared" si="6"/>
        <v>10200</v>
      </c>
      <c r="J16" s="232"/>
      <c r="K16" s="167"/>
    </row>
    <row r="17" spans="1:12" x14ac:dyDescent="0.2">
      <c r="A17" s="110"/>
      <c r="B17" s="30" t="s">
        <v>30</v>
      </c>
      <c r="C17" s="30" t="s">
        <v>194</v>
      </c>
      <c r="D17" s="30" t="s">
        <v>436</v>
      </c>
      <c r="E17" s="32">
        <v>1</v>
      </c>
      <c r="F17" s="32">
        <v>0.85</v>
      </c>
      <c r="G17" s="32">
        <f t="shared" si="4"/>
        <v>850</v>
      </c>
      <c r="H17" s="35">
        <f t="shared" si="5"/>
        <v>850</v>
      </c>
      <c r="I17" s="110">
        <f t="shared" si="6"/>
        <v>10200</v>
      </c>
      <c r="J17" s="232"/>
      <c r="K17" s="167"/>
    </row>
    <row r="18" spans="1:12" x14ac:dyDescent="0.2">
      <c r="A18" s="110"/>
      <c r="B18" s="30" t="s">
        <v>30</v>
      </c>
      <c r="C18" s="221" t="s">
        <v>707</v>
      </c>
      <c r="D18" s="137"/>
      <c r="E18" s="32">
        <v>1</v>
      </c>
      <c r="F18" s="32">
        <v>0.85</v>
      </c>
      <c r="G18" s="32">
        <f t="shared" si="4"/>
        <v>850</v>
      </c>
      <c r="H18" s="35">
        <f t="shared" si="5"/>
        <v>850</v>
      </c>
      <c r="I18" s="110">
        <f t="shared" si="6"/>
        <v>10200</v>
      </c>
      <c r="J18" s="232"/>
      <c r="K18" s="167"/>
    </row>
    <row r="19" spans="1:12" x14ac:dyDescent="0.2">
      <c r="A19" s="110"/>
      <c r="B19" s="30" t="s">
        <v>30</v>
      </c>
      <c r="C19" s="30" t="s">
        <v>195</v>
      </c>
      <c r="D19" s="156" t="s">
        <v>437</v>
      </c>
      <c r="E19" s="32">
        <v>1</v>
      </c>
      <c r="F19" s="32">
        <v>0.85</v>
      </c>
      <c r="G19" s="32">
        <f t="shared" si="4"/>
        <v>850</v>
      </c>
      <c r="H19" s="35">
        <f t="shared" si="5"/>
        <v>850</v>
      </c>
      <c r="I19" s="110">
        <f t="shared" si="6"/>
        <v>10200</v>
      </c>
      <c r="J19" s="232"/>
      <c r="K19" s="167"/>
    </row>
    <row r="20" spans="1:12" x14ac:dyDescent="0.2">
      <c r="A20" s="110"/>
      <c r="B20" s="198" t="s">
        <v>30</v>
      </c>
      <c r="C20" s="198" t="s">
        <v>703</v>
      </c>
      <c r="D20" s="202" t="s">
        <v>438</v>
      </c>
      <c r="E20" s="32">
        <v>1</v>
      </c>
      <c r="F20" s="32">
        <v>0.85</v>
      </c>
      <c r="G20" s="32">
        <f t="shared" si="4"/>
        <v>850</v>
      </c>
      <c r="H20" s="35">
        <f t="shared" si="5"/>
        <v>850</v>
      </c>
      <c r="I20" s="110">
        <f t="shared" si="6"/>
        <v>10200</v>
      </c>
      <c r="J20" s="232"/>
      <c r="K20" s="167"/>
    </row>
    <row r="21" spans="1:12" x14ac:dyDescent="0.2">
      <c r="A21" s="110"/>
      <c r="B21" s="30" t="s">
        <v>30</v>
      </c>
      <c r="C21" s="30" t="s">
        <v>196</v>
      </c>
      <c r="D21" s="152" t="s">
        <v>439</v>
      </c>
      <c r="E21" s="32">
        <v>1</v>
      </c>
      <c r="F21" s="32">
        <v>0.85</v>
      </c>
      <c r="G21" s="32">
        <f t="shared" si="4"/>
        <v>850</v>
      </c>
      <c r="H21" s="35">
        <f t="shared" si="5"/>
        <v>850</v>
      </c>
      <c r="I21" s="110">
        <f t="shared" si="6"/>
        <v>10200</v>
      </c>
      <c r="J21" s="232"/>
      <c r="K21" s="167">
        <v>1008018742</v>
      </c>
      <c r="L21" s="136" t="s">
        <v>197</v>
      </c>
    </row>
    <row r="22" spans="1:12" x14ac:dyDescent="0.2">
      <c r="A22" s="110"/>
      <c r="B22" s="30" t="s">
        <v>15</v>
      </c>
      <c r="C22" s="137" t="s">
        <v>161</v>
      </c>
      <c r="D22" s="137"/>
      <c r="E22" s="32">
        <v>1</v>
      </c>
      <c r="F22" s="32">
        <v>0.5</v>
      </c>
      <c r="G22" s="32">
        <f t="shared" ref="G22" si="7">F22*1000</f>
        <v>500</v>
      </c>
      <c r="H22" s="35">
        <f>E22*G22</f>
        <v>500</v>
      </c>
      <c r="I22" s="110">
        <f t="shared" ref="I22" si="8">H22*12</f>
        <v>6000</v>
      </c>
      <c r="J22" s="232"/>
      <c r="K22" s="167"/>
    </row>
    <row r="23" spans="1:12" x14ac:dyDescent="0.2">
      <c r="A23" s="120"/>
      <c r="B23" s="58" t="s">
        <v>90</v>
      </c>
      <c r="C23" s="58"/>
      <c r="D23" s="58"/>
      <c r="E23" s="56">
        <f>SUM(E24:E45)</f>
        <v>22</v>
      </c>
      <c r="F23" s="56"/>
      <c r="G23" s="57"/>
      <c r="H23" s="56">
        <f>SUM(H24:H45)</f>
        <v>18850</v>
      </c>
      <c r="I23" s="56">
        <f>SUM(I24:I45)</f>
        <v>226200</v>
      </c>
      <c r="J23" s="232"/>
      <c r="K23" s="167"/>
    </row>
    <row r="24" spans="1:12" x14ac:dyDescent="0.2">
      <c r="A24" s="121"/>
      <c r="B24" s="211" t="s">
        <v>28</v>
      </c>
      <c r="C24" s="211" t="s">
        <v>700</v>
      </c>
      <c r="D24" s="212" t="s">
        <v>440</v>
      </c>
      <c r="E24" s="108">
        <v>1</v>
      </c>
      <c r="F24" s="112">
        <v>1.2</v>
      </c>
      <c r="G24" s="32">
        <f>F24*1000</f>
        <v>1200</v>
      </c>
      <c r="H24" s="32">
        <f>E24*G24</f>
        <v>1200</v>
      </c>
      <c r="I24" s="110">
        <f t="shared" si="0"/>
        <v>14400</v>
      </c>
      <c r="J24" s="232"/>
      <c r="K24" s="167"/>
    </row>
    <row r="25" spans="1:12" x14ac:dyDescent="0.2">
      <c r="A25" s="110"/>
      <c r="B25" s="29" t="s">
        <v>29</v>
      </c>
      <c r="C25" s="29" t="s">
        <v>198</v>
      </c>
      <c r="D25" s="152" t="s">
        <v>441</v>
      </c>
      <c r="E25" s="32">
        <v>1</v>
      </c>
      <c r="F25" s="88">
        <v>1</v>
      </c>
      <c r="G25" s="32">
        <f t="shared" ref="G25:G26" si="9">F25*1000</f>
        <v>1000</v>
      </c>
      <c r="H25" s="32">
        <f>E25*G25</f>
        <v>1000</v>
      </c>
      <c r="I25" s="110">
        <f t="shared" si="0"/>
        <v>12000</v>
      </c>
      <c r="J25" s="232"/>
      <c r="K25" s="167"/>
      <c r="L25" s="136" t="s">
        <v>199</v>
      </c>
    </row>
    <row r="26" spans="1:12" x14ac:dyDescent="0.2">
      <c r="A26" s="110"/>
      <c r="B26" s="29" t="s">
        <v>30</v>
      </c>
      <c r="C26" s="29" t="s">
        <v>200</v>
      </c>
      <c r="D26" s="152" t="s">
        <v>442</v>
      </c>
      <c r="E26" s="33">
        <v>1</v>
      </c>
      <c r="F26" s="33">
        <v>0.85</v>
      </c>
      <c r="G26" s="32">
        <f t="shared" si="9"/>
        <v>850</v>
      </c>
      <c r="H26" s="32">
        <f>E26*G26</f>
        <v>850</v>
      </c>
      <c r="I26" s="110">
        <f t="shared" si="0"/>
        <v>10200</v>
      </c>
      <c r="J26" s="232"/>
      <c r="K26" s="167"/>
    </row>
    <row r="27" spans="1:12" x14ac:dyDescent="0.2">
      <c r="A27" s="110"/>
      <c r="B27" s="29" t="s">
        <v>30</v>
      </c>
      <c r="C27" s="34" t="s">
        <v>687</v>
      </c>
      <c r="D27" s="154" t="s">
        <v>688</v>
      </c>
      <c r="E27" s="33">
        <v>1</v>
      </c>
      <c r="F27" s="33">
        <v>0.85</v>
      </c>
      <c r="G27" s="32">
        <f t="shared" ref="G27:G44" si="10">F27*1000</f>
        <v>850</v>
      </c>
      <c r="H27" s="32">
        <f t="shared" ref="H27:H44" si="11">E27*G27</f>
        <v>850</v>
      </c>
      <c r="I27" s="110">
        <f t="shared" ref="I27:I44" si="12">H27*12</f>
        <v>10200</v>
      </c>
      <c r="J27" s="232"/>
      <c r="K27" s="167"/>
    </row>
    <row r="28" spans="1:12" x14ac:dyDescent="0.2">
      <c r="A28" s="110"/>
      <c r="B28" s="29" t="s">
        <v>30</v>
      </c>
      <c r="C28" s="29" t="s">
        <v>201</v>
      </c>
      <c r="D28" s="156" t="s">
        <v>443</v>
      </c>
      <c r="E28" s="33">
        <v>1</v>
      </c>
      <c r="F28" s="33">
        <v>0.85</v>
      </c>
      <c r="G28" s="32">
        <f t="shared" si="10"/>
        <v>850</v>
      </c>
      <c r="H28" s="32">
        <f t="shared" si="11"/>
        <v>850</v>
      </c>
      <c r="I28" s="110">
        <f t="shared" si="12"/>
        <v>10200</v>
      </c>
      <c r="J28" s="232"/>
      <c r="K28" s="167"/>
    </row>
    <row r="29" spans="1:12" x14ac:dyDescent="0.2">
      <c r="A29" s="110"/>
      <c r="B29" s="203" t="s">
        <v>30</v>
      </c>
      <c r="C29" s="203" t="s">
        <v>202</v>
      </c>
      <c r="D29" s="202" t="s">
        <v>444</v>
      </c>
      <c r="E29" s="33">
        <v>1</v>
      </c>
      <c r="F29" s="33">
        <v>0.85</v>
      </c>
      <c r="G29" s="32">
        <f t="shared" si="10"/>
        <v>850</v>
      </c>
      <c r="H29" s="32">
        <f t="shared" si="11"/>
        <v>850</v>
      </c>
      <c r="I29" s="110">
        <f t="shared" si="12"/>
        <v>10200</v>
      </c>
      <c r="J29" s="232"/>
      <c r="K29" s="167"/>
    </row>
    <row r="30" spans="1:12" x14ac:dyDescent="0.2">
      <c r="A30" s="110"/>
      <c r="B30" s="29" t="s">
        <v>30</v>
      </c>
      <c r="C30" s="29" t="s">
        <v>203</v>
      </c>
      <c r="D30" s="152" t="s">
        <v>445</v>
      </c>
      <c r="E30" s="33">
        <v>1</v>
      </c>
      <c r="F30" s="33">
        <v>0.85</v>
      </c>
      <c r="G30" s="32">
        <f t="shared" si="10"/>
        <v>850</v>
      </c>
      <c r="H30" s="32">
        <f t="shared" si="11"/>
        <v>850</v>
      </c>
      <c r="I30" s="110">
        <f t="shared" si="12"/>
        <v>10200</v>
      </c>
      <c r="J30" s="232"/>
      <c r="K30" s="167"/>
    </row>
    <row r="31" spans="1:12" x14ac:dyDescent="0.2">
      <c r="A31" s="110"/>
      <c r="B31" s="29" t="s">
        <v>30</v>
      </c>
      <c r="C31" s="138" t="s">
        <v>161</v>
      </c>
      <c r="D31" s="138"/>
      <c r="E31" s="33">
        <v>1</v>
      </c>
      <c r="F31" s="33">
        <v>0.85</v>
      </c>
      <c r="G31" s="32">
        <f t="shared" si="10"/>
        <v>850</v>
      </c>
      <c r="H31" s="32">
        <f t="shared" si="11"/>
        <v>850</v>
      </c>
      <c r="I31" s="110">
        <f t="shared" si="12"/>
        <v>10200</v>
      </c>
      <c r="J31" s="232"/>
      <c r="K31" s="167"/>
    </row>
    <row r="32" spans="1:12" x14ac:dyDescent="0.2">
      <c r="A32" s="110"/>
      <c r="B32" s="29" t="s">
        <v>30</v>
      </c>
      <c r="C32" s="29" t="s">
        <v>204</v>
      </c>
      <c r="D32" s="152" t="s">
        <v>446</v>
      </c>
      <c r="E32" s="33">
        <v>1</v>
      </c>
      <c r="F32" s="33">
        <v>0.85</v>
      </c>
      <c r="G32" s="32">
        <f t="shared" si="10"/>
        <v>850</v>
      </c>
      <c r="H32" s="32">
        <f t="shared" si="11"/>
        <v>850</v>
      </c>
      <c r="I32" s="110">
        <f t="shared" si="12"/>
        <v>10200</v>
      </c>
      <c r="J32" s="232"/>
      <c r="K32" s="167"/>
    </row>
    <row r="33" spans="1:12" x14ac:dyDescent="0.2">
      <c r="A33" s="110"/>
      <c r="B33" s="29" t="s">
        <v>30</v>
      </c>
      <c r="C33" s="138" t="s">
        <v>161</v>
      </c>
      <c r="D33" s="138"/>
      <c r="E33" s="33">
        <v>1</v>
      </c>
      <c r="F33" s="33">
        <v>0.85</v>
      </c>
      <c r="G33" s="32">
        <f t="shared" si="10"/>
        <v>850</v>
      </c>
      <c r="H33" s="32">
        <f t="shared" si="11"/>
        <v>850</v>
      </c>
      <c r="I33" s="110">
        <f t="shared" si="12"/>
        <v>10200</v>
      </c>
      <c r="J33" s="232"/>
      <c r="K33" s="167"/>
    </row>
    <row r="34" spans="1:12" x14ac:dyDescent="0.2">
      <c r="A34" s="110"/>
      <c r="B34" s="29" t="s">
        <v>30</v>
      </c>
      <c r="C34" s="29" t="s">
        <v>205</v>
      </c>
      <c r="D34" s="153">
        <v>31001051454</v>
      </c>
      <c r="E34" s="33">
        <v>1</v>
      </c>
      <c r="F34" s="33">
        <v>0.85</v>
      </c>
      <c r="G34" s="32">
        <f t="shared" si="10"/>
        <v>850</v>
      </c>
      <c r="H34" s="32">
        <f t="shared" si="11"/>
        <v>850</v>
      </c>
      <c r="I34" s="110">
        <f t="shared" si="12"/>
        <v>10200</v>
      </c>
      <c r="J34" s="232"/>
      <c r="K34" s="167"/>
    </row>
    <row r="35" spans="1:12" x14ac:dyDescent="0.2">
      <c r="A35" s="110"/>
      <c r="B35" s="29" t="s">
        <v>30</v>
      </c>
      <c r="C35" s="29" t="s">
        <v>206</v>
      </c>
      <c r="D35" s="152" t="s">
        <v>447</v>
      </c>
      <c r="E35" s="33">
        <v>1</v>
      </c>
      <c r="F35" s="33">
        <v>0.85</v>
      </c>
      <c r="G35" s="32">
        <f t="shared" si="10"/>
        <v>850</v>
      </c>
      <c r="H35" s="32">
        <f t="shared" si="11"/>
        <v>850</v>
      </c>
      <c r="I35" s="110">
        <f t="shared" si="12"/>
        <v>10200</v>
      </c>
      <c r="J35" s="232"/>
      <c r="K35" s="167"/>
    </row>
    <row r="36" spans="1:12" x14ac:dyDescent="0.2">
      <c r="A36" s="110"/>
      <c r="B36" s="29" t="s">
        <v>30</v>
      </c>
      <c r="C36" s="29" t="s">
        <v>207</v>
      </c>
      <c r="D36" s="152">
        <v>57001059616</v>
      </c>
      <c r="E36" s="33">
        <v>1</v>
      </c>
      <c r="F36" s="33">
        <v>0.85</v>
      </c>
      <c r="G36" s="32">
        <f t="shared" si="10"/>
        <v>850</v>
      </c>
      <c r="H36" s="32">
        <f t="shared" si="11"/>
        <v>850</v>
      </c>
      <c r="I36" s="110">
        <f t="shared" si="12"/>
        <v>10200</v>
      </c>
      <c r="J36" s="232"/>
      <c r="K36" s="167"/>
    </row>
    <row r="37" spans="1:12" x14ac:dyDescent="0.2">
      <c r="A37" s="110"/>
      <c r="B37" s="29" t="s">
        <v>30</v>
      </c>
      <c r="C37" s="138" t="s">
        <v>161</v>
      </c>
      <c r="D37" s="138"/>
      <c r="E37" s="33">
        <v>1</v>
      </c>
      <c r="F37" s="33">
        <v>0.85</v>
      </c>
      <c r="G37" s="32">
        <f t="shared" si="10"/>
        <v>850</v>
      </c>
      <c r="H37" s="32">
        <f t="shared" si="11"/>
        <v>850</v>
      </c>
      <c r="I37" s="110">
        <f t="shared" si="12"/>
        <v>10200</v>
      </c>
      <c r="J37" s="232"/>
      <c r="K37" s="167"/>
    </row>
    <row r="38" spans="1:12" x14ac:dyDescent="0.2">
      <c r="A38" s="110"/>
      <c r="B38" s="29" t="s">
        <v>30</v>
      </c>
      <c r="C38" s="29" t="s">
        <v>208</v>
      </c>
      <c r="D38" s="157" t="s">
        <v>448</v>
      </c>
      <c r="E38" s="33">
        <v>1</v>
      </c>
      <c r="F38" s="33">
        <v>0.85</v>
      </c>
      <c r="G38" s="32">
        <f t="shared" si="10"/>
        <v>850</v>
      </c>
      <c r="H38" s="32">
        <f t="shared" si="11"/>
        <v>850</v>
      </c>
      <c r="I38" s="110">
        <f t="shared" si="12"/>
        <v>10200</v>
      </c>
      <c r="J38" s="232"/>
      <c r="K38" s="167"/>
    </row>
    <row r="39" spans="1:12" x14ac:dyDescent="0.2">
      <c r="A39" s="110"/>
      <c r="B39" s="213" t="s">
        <v>30</v>
      </c>
      <c r="C39" s="213" t="s">
        <v>691</v>
      </c>
      <c r="D39" s="214" t="s">
        <v>449</v>
      </c>
      <c r="E39" s="33">
        <v>1</v>
      </c>
      <c r="F39" s="33">
        <v>0.85</v>
      </c>
      <c r="G39" s="32">
        <f t="shared" si="10"/>
        <v>850</v>
      </c>
      <c r="H39" s="32">
        <f t="shared" si="11"/>
        <v>850</v>
      </c>
      <c r="I39" s="110">
        <f t="shared" si="12"/>
        <v>10200</v>
      </c>
      <c r="J39" s="232"/>
      <c r="K39" s="167"/>
    </row>
    <row r="40" spans="1:12" x14ac:dyDescent="0.2">
      <c r="A40" s="110"/>
      <c r="B40" s="29" t="s">
        <v>30</v>
      </c>
      <c r="C40" s="29" t="s">
        <v>209</v>
      </c>
      <c r="D40" s="157" t="s">
        <v>450</v>
      </c>
      <c r="E40" s="33">
        <v>1</v>
      </c>
      <c r="F40" s="33">
        <v>0.85</v>
      </c>
      <c r="G40" s="32">
        <f t="shared" si="10"/>
        <v>850</v>
      </c>
      <c r="H40" s="32">
        <f t="shared" si="11"/>
        <v>850</v>
      </c>
      <c r="I40" s="110">
        <f t="shared" si="12"/>
        <v>10200</v>
      </c>
      <c r="J40" s="232"/>
      <c r="K40" s="167"/>
    </row>
    <row r="41" spans="1:12" x14ac:dyDescent="0.2">
      <c r="A41" s="110"/>
      <c r="B41" s="29" t="s">
        <v>30</v>
      </c>
      <c r="C41" s="29" t="s">
        <v>210</v>
      </c>
      <c r="D41" s="157" t="s">
        <v>451</v>
      </c>
      <c r="E41" s="33">
        <v>1</v>
      </c>
      <c r="F41" s="33">
        <v>0.85</v>
      </c>
      <c r="G41" s="32">
        <f t="shared" si="10"/>
        <v>850</v>
      </c>
      <c r="H41" s="32">
        <f t="shared" si="11"/>
        <v>850</v>
      </c>
      <c r="I41" s="110">
        <f t="shared" si="12"/>
        <v>10200</v>
      </c>
      <c r="J41" s="232"/>
      <c r="K41" s="167"/>
    </row>
    <row r="42" spans="1:12" x14ac:dyDescent="0.2">
      <c r="A42" s="110"/>
      <c r="B42" s="29" t="s">
        <v>30</v>
      </c>
      <c r="C42" s="29" t="s">
        <v>263</v>
      </c>
      <c r="D42" s="157" t="s">
        <v>452</v>
      </c>
      <c r="E42" s="33">
        <v>1</v>
      </c>
      <c r="F42" s="33">
        <v>0.85</v>
      </c>
      <c r="G42" s="32">
        <f t="shared" si="10"/>
        <v>850</v>
      </c>
      <c r="H42" s="32">
        <f t="shared" si="11"/>
        <v>850</v>
      </c>
      <c r="I42" s="110">
        <f t="shared" si="12"/>
        <v>10200</v>
      </c>
      <c r="J42" s="232"/>
      <c r="K42" s="167">
        <v>44001005152</v>
      </c>
      <c r="L42" s="136" t="s">
        <v>264</v>
      </c>
    </row>
    <row r="43" spans="1:12" x14ac:dyDescent="0.2">
      <c r="A43" s="110"/>
      <c r="B43" s="29" t="s">
        <v>30</v>
      </c>
      <c r="C43" s="138" t="s">
        <v>161</v>
      </c>
      <c r="D43" s="138"/>
      <c r="E43" s="33">
        <v>1</v>
      </c>
      <c r="F43" s="33">
        <v>0.85</v>
      </c>
      <c r="G43" s="32">
        <f t="shared" si="10"/>
        <v>850</v>
      </c>
      <c r="H43" s="32">
        <f t="shared" si="11"/>
        <v>850</v>
      </c>
      <c r="I43" s="110">
        <f t="shared" si="12"/>
        <v>10200</v>
      </c>
      <c r="J43" s="232"/>
      <c r="K43" s="167"/>
    </row>
    <row r="44" spans="1:12" x14ac:dyDescent="0.2">
      <c r="A44" s="110"/>
      <c r="B44" s="29" t="s">
        <v>30</v>
      </c>
      <c r="C44" s="138" t="s">
        <v>161</v>
      </c>
      <c r="D44" s="138"/>
      <c r="E44" s="33">
        <v>1</v>
      </c>
      <c r="F44" s="33">
        <v>0.85</v>
      </c>
      <c r="G44" s="32">
        <f t="shared" si="10"/>
        <v>850</v>
      </c>
      <c r="H44" s="32">
        <f t="shared" si="11"/>
        <v>850</v>
      </c>
      <c r="I44" s="110">
        <f t="shared" si="12"/>
        <v>10200</v>
      </c>
      <c r="J44" s="232"/>
      <c r="K44" s="167"/>
    </row>
    <row r="45" spans="1:12" x14ac:dyDescent="0.2">
      <c r="A45" s="110"/>
      <c r="B45" s="29" t="s">
        <v>15</v>
      </c>
      <c r="C45" s="138" t="s">
        <v>161</v>
      </c>
      <c r="D45" s="138"/>
      <c r="E45" s="33">
        <v>1</v>
      </c>
      <c r="F45" s="33">
        <v>0.5</v>
      </c>
      <c r="G45" s="32">
        <f t="shared" ref="G45" si="13">F45*1000</f>
        <v>500</v>
      </c>
      <c r="H45" s="32">
        <f>E45*G45</f>
        <v>500</v>
      </c>
      <c r="I45" s="110">
        <f t="shared" ref="I45" si="14">H45*12</f>
        <v>6000</v>
      </c>
      <c r="J45" s="232"/>
      <c r="K45" s="167"/>
    </row>
    <row r="46" spans="1:12" ht="27" customHeight="1" x14ac:dyDescent="0.2">
      <c r="A46" s="122"/>
      <c r="B46" s="58" t="s">
        <v>91</v>
      </c>
      <c r="C46" s="58"/>
      <c r="D46" s="58"/>
      <c r="E46" s="56">
        <f>SUM(E47:E69)</f>
        <v>23</v>
      </c>
      <c r="F46" s="56"/>
      <c r="G46" s="57"/>
      <c r="H46" s="56">
        <f>SUM(H47:H69)</f>
        <v>19650</v>
      </c>
      <c r="I46" s="56">
        <f>SUM(I47:I69)</f>
        <v>235800</v>
      </c>
      <c r="J46" s="232"/>
      <c r="K46" s="167"/>
    </row>
    <row r="47" spans="1:12" ht="18.75" customHeight="1" x14ac:dyDescent="0.2">
      <c r="A47" s="110"/>
      <c r="B47" s="111" t="s">
        <v>28</v>
      </c>
      <c r="C47" s="111" t="s">
        <v>211</v>
      </c>
      <c r="D47" s="158" t="s">
        <v>453</v>
      </c>
      <c r="E47" s="108">
        <v>1</v>
      </c>
      <c r="F47" s="112">
        <v>1.2</v>
      </c>
      <c r="G47" s="32">
        <f>F47*1000</f>
        <v>1200</v>
      </c>
      <c r="H47" s="32">
        <f>E47*G47</f>
        <v>1200</v>
      </c>
      <c r="I47" s="110">
        <f t="shared" si="0"/>
        <v>14400</v>
      </c>
      <c r="J47" s="232"/>
      <c r="K47" s="167"/>
    </row>
    <row r="48" spans="1:12" x14ac:dyDescent="0.2">
      <c r="A48" s="110"/>
      <c r="B48" s="29" t="s">
        <v>29</v>
      </c>
      <c r="C48" s="29" t="s">
        <v>212</v>
      </c>
      <c r="D48" s="156" t="s">
        <v>454</v>
      </c>
      <c r="E48" s="32">
        <v>1</v>
      </c>
      <c r="F48" s="88">
        <v>1</v>
      </c>
      <c r="G48" s="32">
        <f t="shared" ref="G48:G69" si="15">F48*1000</f>
        <v>1000</v>
      </c>
      <c r="H48" s="33">
        <f>E48*G48</f>
        <v>1000</v>
      </c>
      <c r="I48" s="110">
        <f t="shared" si="0"/>
        <v>12000</v>
      </c>
      <c r="J48" s="232"/>
      <c r="K48" s="167"/>
      <c r="L48" s="136" t="s">
        <v>199</v>
      </c>
    </row>
    <row r="49" spans="1:11" x14ac:dyDescent="0.2">
      <c r="A49" s="110"/>
      <c r="B49" s="29" t="s">
        <v>30</v>
      </c>
      <c r="C49" s="29" t="s">
        <v>213</v>
      </c>
      <c r="D49" s="154" t="s">
        <v>455</v>
      </c>
      <c r="E49" s="32">
        <v>1</v>
      </c>
      <c r="F49" s="32">
        <v>0.85</v>
      </c>
      <c r="G49" s="32">
        <f t="shared" si="15"/>
        <v>850</v>
      </c>
      <c r="H49" s="33">
        <f>E49*G49</f>
        <v>850</v>
      </c>
      <c r="I49" s="110">
        <f t="shared" si="0"/>
        <v>10200</v>
      </c>
      <c r="J49" s="232"/>
      <c r="K49" s="167"/>
    </row>
    <row r="50" spans="1:11" x14ac:dyDescent="0.2">
      <c r="A50" s="110"/>
      <c r="B50" s="213" t="s">
        <v>30</v>
      </c>
      <c r="C50" s="215" t="s">
        <v>692</v>
      </c>
      <c r="D50" s="212" t="s">
        <v>456</v>
      </c>
      <c r="E50" s="32">
        <v>1</v>
      </c>
      <c r="F50" s="32">
        <v>0.85</v>
      </c>
      <c r="G50" s="32">
        <f t="shared" ref="G50:G67" si="16">F50*1000</f>
        <v>850</v>
      </c>
      <c r="H50" s="33">
        <f t="shared" ref="H50:H67" si="17">E50*G50</f>
        <v>850</v>
      </c>
      <c r="I50" s="110">
        <f t="shared" ref="I50:I67" si="18">H50*12</f>
        <v>10200</v>
      </c>
      <c r="J50" s="232"/>
      <c r="K50" s="167"/>
    </row>
    <row r="51" spans="1:11" x14ac:dyDescent="0.2">
      <c r="A51" s="110"/>
      <c r="B51" s="29" t="s">
        <v>30</v>
      </c>
      <c r="C51" s="29" t="s">
        <v>214</v>
      </c>
      <c r="D51" s="154" t="s">
        <v>457</v>
      </c>
      <c r="E51" s="32">
        <v>1</v>
      </c>
      <c r="F51" s="32">
        <v>0.85</v>
      </c>
      <c r="G51" s="32">
        <f t="shared" si="16"/>
        <v>850</v>
      </c>
      <c r="H51" s="33">
        <f t="shared" si="17"/>
        <v>850</v>
      </c>
      <c r="I51" s="110">
        <f t="shared" si="18"/>
        <v>10200</v>
      </c>
      <c r="J51" s="232"/>
      <c r="K51" s="167"/>
    </row>
    <row r="52" spans="1:11" x14ac:dyDescent="0.2">
      <c r="A52" s="110"/>
      <c r="B52" s="29" t="s">
        <v>30</v>
      </c>
      <c r="C52" s="29" t="s">
        <v>215</v>
      </c>
      <c r="D52" s="154" t="s">
        <v>458</v>
      </c>
      <c r="E52" s="32">
        <v>1</v>
      </c>
      <c r="F52" s="32">
        <v>0.85</v>
      </c>
      <c r="G52" s="32">
        <f t="shared" si="16"/>
        <v>850</v>
      </c>
      <c r="H52" s="33">
        <f t="shared" si="17"/>
        <v>850</v>
      </c>
      <c r="I52" s="110">
        <f t="shared" si="18"/>
        <v>10200</v>
      </c>
      <c r="J52" s="232"/>
      <c r="K52" s="167"/>
    </row>
    <row r="53" spans="1:11" x14ac:dyDescent="0.2">
      <c r="A53" s="110"/>
      <c r="B53" s="29" t="s">
        <v>30</v>
      </c>
      <c r="C53" s="29" t="s">
        <v>216</v>
      </c>
      <c r="D53" s="156" t="s">
        <v>459</v>
      </c>
      <c r="E53" s="32">
        <v>1</v>
      </c>
      <c r="F53" s="32">
        <v>0.85</v>
      </c>
      <c r="G53" s="32">
        <f t="shared" si="16"/>
        <v>850</v>
      </c>
      <c r="H53" s="33">
        <f t="shared" si="17"/>
        <v>850</v>
      </c>
      <c r="I53" s="110">
        <f t="shared" si="18"/>
        <v>10200</v>
      </c>
      <c r="J53" s="232"/>
      <c r="K53" s="167"/>
    </row>
    <row r="54" spans="1:11" x14ac:dyDescent="0.2">
      <c r="A54" s="110"/>
      <c r="B54" s="29" t="s">
        <v>30</v>
      </c>
      <c r="C54" s="29" t="s">
        <v>217</v>
      </c>
      <c r="D54" s="158" t="s">
        <v>460</v>
      </c>
      <c r="E54" s="32">
        <v>1</v>
      </c>
      <c r="F54" s="32">
        <v>0.85</v>
      </c>
      <c r="G54" s="32">
        <f t="shared" si="16"/>
        <v>850</v>
      </c>
      <c r="H54" s="33">
        <f t="shared" si="17"/>
        <v>850</v>
      </c>
      <c r="I54" s="110">
        <f t="shared" si="18"/>
        <v>10200</v>
      </c>
      <c r="J54" s="232"/>
      <c r="K54" s="167"/>
    </row>
    <row r="55" spans="1:11" x14ac:dyDescent="0.3">
      <c r="A55" s="110"/>
      <c r="B55" s="29" t="s">
        <v>30</v>
      </c>
      <c r="C55" s="29" t="s">
        <v>218</v>
      </c>
      <c r="D55" s="159">
        <v>54001046037</v>
      </c>
      <c r="E55" s="32">
        <v>1</v>
      </c>
      <c r="F55" s="32">
        <v>0.85</v>
      </c>
      <c r="G55" s="32">
        <f t="shared" si="16"/>
        <v>850</v>
      </c>
      <c r="H55" s="33">
        <f t="shared" si="17"/>
        <v>850</v>
      </c>
      <c r="I55" s="110">
        <f t="shared" si="18"/>
        <v>10200</v>
      </c>
      <c r="J55" s="232"/>
      <c r="K55" s="167"/>
    </row>
    <row r="56" spans="1:11" x14ac:dyDescent="0.3">
      <c r="A56" s="110"/>
      <c r="B56" s="29" t="s">
        <v>30</v>
      </c>
      <c r="C56" s="29" t="s">
        <v>219</v>
      </c>
      <c r="D56" s="159">
        <v>11001027458</v>
      </c>
      <c r="E56" s="32">
        <v>1</v>
      </c>
      <c r="F56" s="32">
        <v>0.85</v>
      </c>
      <c r="G56" s="32">
        <f t="shared" si="16"/>
        <v>850</v>
      </c>
      <c r="H56" s="33">
        <f t="shared" si="17"/>
        <v>850</v>
      </c>
      <c r="I56" s="110">
        <f t="shared" si="18"/>
        <v>10200</v>
      </c>
      <c r="J56" s="232"/>
      <c r="K56" s="167"/>
    </row>
    <row r="57" spans="1:11" x14ac:dyDescent="0.3">
      <c r="A57" s="110"/>
      <c r="B57" s="29" t="s">
        <v>30</v>
      </c>
      <c r="C57" s="29" t="s">
        <v>220</v>
      </c>
      <c r="D57" s="159" t="s">
        <v>461</v>
      </c>
      <c r="E57" s="32">
        <v>1</v>
      </c>
      <c r="F57" s="32">
        <v>0.85</v>
      </c>
      <c r="G57" s="32">
        <f t="shared" si="16"/>
        <v>850</v>
      </c>
      <c r="H57" s="33">
        <f t="shared" si="17"/>
        <v>850</v>
      </c>
      <c r="I57" s="110">
        <f t="shared" si="18"/>
        <v>10200</v>
      </c>
      <c r="J57" s="232"/>
      <c r="K57" s="167"/>
    </row>
    <row r="58" spans="1:11" x14ac:dyDescent="0.3">
      <c r="A58" s="110"/>
      <c r="B58" s="29" t="s">
        <v>30</v>
      </c>
      <c r="C58" s="29" t="s">
        <v>221</v>
      </c>
      <c r="D58" s="159" t="s">
        <v>462</v>
      </c>
      <c r="E58" s="32">
        <v>1</v>
      </c>
      <c r="F58" s="32">
        <v>0.85</v>
      </c>
      <c r="G58" s="32">
        <f t="shared" si="16"/>
        <v>850</v>
      </c>
      <c r="H58" s="33">
        <f t="shared" si="17"/>
        <v>850</v>
      </c>
      <c r="I58" s="110">
        <f t="shared" si="18"/>
        <v>10200</v>
      </c>
      <c r="J58" s="232"/>
      <c r="K58" s="167"/>
    </row>
    <row r="59" spans="1:11" x14ac:dyDescent="0.3">
      <c r="A59" s="110"/>
      <c r="B59" s="29" t="s">
        <v>30</v>
      </c>
      <c r="C59" s="29" t="s">
        <v>222</v>
      </c>
      <c r="D59" s="159">
        <v>59001117332</v>
      </c>
      <c r="E59" s="32">
        <v>1</v>
      </c>
      <c r="F59" s="32">
        <v>0.85</v>
      </c>
      <c r="G59" s="32">
        <f t="shared" si="16"/>
        <v>850</v>
      </c>
      <c r="H59" s="33">
        <f t="shared" si="17"/>
        <v>850</v>
      </c>
      <c r="I59" s="110">
        <f t="shared" si="18"/>
        <v>10200</v>
      </c>
      <c r="J59" s="232"/>
      <c r="K59" s="167"/>
    </row>
    <row r="60" spans="1:11" x14ac:dyDescent="0.2">
      <c r="A60" s="110"/>
      <c r="B60" s="29" t="s">
        <v>30</v>
      </c>
      <c r="C60" s="29" t="s">
        <v>223</v>
      </c>
      <c r="D60" s="154" t="s">
        <v>463</v>
      </c>
      <c r="E60" s="32">
        <v>1</v>
      </c>
      <c r="F60" s="32">
        <v>0.85</v>
      </c>
      <c r="G60" s="32">
        <f t="shared" si="16"/>
        <v>850</v>
      </c>
      <c r="H60" s="33">
        <f t="shared" si="17"/>
        <v>850</v>
      </c>
      <c r="I60" s="110">
        <f t="shared" si="18"/>
        <v>10200</v>
      </c>
      <c r="J60" s="232"/>
      <c r="K60" s="167"/>
    </row>
    <row r="61" spans="1:11" x14ac:dyDescent="0.2">
      <c r="A61" s="110"/>
      <c r="B61" s="29" t="s">
        <v>30</v>
      </c>
      <c r="C61" s="29" t="s">
        <v>224</v>
      </c>
      <c r="D61" s="154" t="s">
        <v>464</v>
      </c>
      <c r="E61" s="32">
        <v>1</v>
      </c>
      <c r="F61" s="32">
        <v>0.85</v>
      </c>
      <c r="G61" s="32">
        <f t="shared" si="16"/>
        <v>850</v>
      </c>
      <c r="H61" s="33">
        <f t="shared" si="17"/>
        <v>850</v>
      </c>
      <c r="I61" s="110">
        <f t="shared" si="18"/>
        <v>10200</v>
      </c>
      <c r="J61" s="232"/>
      <c r="K61" s="167"/>
    </row>
    <row r="62" spans="1:11" x14ac:dyDescent="0.2">
      <c r="A62" s="110"/>
      <c r="B62" s="29" t="s">
        <v>30</v>
      </c>
      <c r="C62" s="29" t="s">
        <v>225</v>
      </c>
      <c r="D62" s="156" t="s">
        <v>465</v>
      </c>
      <c r="E62" s="32">
        <v>1</v>
      </c>
      <c r="F62" s="32">
        <v>0.85</v>
      </c>
      <c r="G62" s="32">
        <f t="shared" si="16"/>
        <v>850</v>
      </c>
      <c r="H62" s="33">
        <f t="shared" si="17"/>
        <v>850</v>
      </c>
      <c r="I62" s="110">
        <f t="shared" si="18"/>
        <v>10200</v>
      </c>
      <c r="J62" s="232"/>
      <c r="K62" s="167"/>
    </row>
    <row r="63" spans="1:11" x14ac:dyDescent="0.2">
      <c r="A63" s="110"/>
      <c r="B63" s="29" t="s">
        <v>30</v>
      </c>
      <c r="C63" s="138" t="s">
        <v>161</v>
      </c>
      <c r="D63" s="138"/>
      <c r="E63" s="32">
        <v>1</v>
      </c>
      <c r="F63" s="32">
        <v>0.85</v>
      </c>
      <c r="G63" s="32">
        <f t="shared" si="16"/>
        <v>850</v>
      </c>
      <c r="H63" s="33">
        <f t="shared" si="17"/>
        <v>850</v>
      </c>
      <c r="I63" s="110">
        <f t="shared" si="18"/>
        <v>10200</v>
      </c>
      <c r="J63" s="232"/>
      <c r="K63" s="167"/>
    </row>
    <row r="64" spans="1:11" x14ac:dyDescent="0.2">
      <c r="A64" s="110"/>
      <c r="B64" s="29" t="s">
        <v>30</v>
      </c>
      <c r="C64" s="138" t="s">
        <v>161</v>
      </c>
      <c r="D64" s="138"/>
      <c r="E64" s="32">
        <v>1</v>
      </c>
      <c r="F64" s="32">
        <v>0.85</v>
      </c>
      <c r="G64" s="32">
        <f t="shared" si="16"/>
        <v>850</v>
      </c>
      <c r="H64" s="33">
        <f t="shared" si="17"/>
        <v>850</v>
      </c>
      <c r="I64" s="110">
        <f t="shared" si="18"/>
        <v>10200</v>
      </c>
      <c r="J64" s="232"/>
      <c r="K64" s="167"/>
    </row>
    <row r="65" spans="1:11" x14ac:dyDescent="0.2">
      <c r="A65" s="110"/>
      <c r="B65" s="29" t="s">
        <v>30</v>
      </c>
      <c r="C65" s="138" t="s">
        <v>161</v>
      </c>
      <c r="D65" s="138"/>
      <c r="E65" s="32">
        <v>1</v>
      </c>
      <c r="F65" s="32">
        <v>0.85</v>
      </c>
      <c r="G65" s="32">
        <f t="shared" si="16"/>
        <v>850</v>
      </c>
      <c r="H65" s="33">
        <f t="shared" si="17"/>
        <v>850</v>
      </c>
      <c r="I65" s="110">
        <f t="shared" si="18"/>
        <v>10200</v>
      </c>
      <c r="J65" s="232"/>
      <c r="K65" s="167"/>
    </row>
    <row r="66" spans="1:11" x14ac:dyDescent="0.2">
      <c r="A66" s="110"/>
      <c r="B66" s="29" t="s">
        <v>30</v>
      </c>
      <c r="C66" s="138" t="s">
        <v>161</v>
      </c>
      <c r="D66" s="138"/>
      <c r="E66" s="32">
        <v>1</v>
      </c>
      <c r="F66" s="32">
        <v>0.85</v>
      </c>
      <c r="G66" s="32">
        <f t="shared" si="16"/>
        <v>850</v>
      </c>
      <c r="H66" s="33">
        <f t="shared" si="17"/>
        <v>850</v>
      </c>
      <c r="I66" s="110">
        <f t="shared" si="18"/>
        <v>10200</v>
      </c>
      <c r="J66" s="232"/>
      <c r="K66" s="167"/>
    </row>
    <row r="67" spans="1:11" x14ac:dyDescent="0.2">
      <c r="A67" s="110"/>
      <c r="B67" s="29" t="s">
        <v>30</v>
      </c>
      <c r="C67" s="138" t="s">
        <v>161</v>
      </c>
      <c r="D67" s="138"/>
      <c r="E67" s="32">
        <v>1</v>
      </c>
      <c r="F67" s="32">
        <v>0.85</v>
      </c>
      <c r="G67" s="32">
        <f t="shared" si="16"/>
        <v>850</v>
      </c>
      <c r="H67" s="33">
        <f t="shared" si="17"/>
        <v>850</v>
      </c>
      <c r="I67" s="110">
        <f t="shared" si="18"/>
        <v>10200</v>
      </c>
      <c r="J67" s="232"/>
      <c r="K67" s="167"/>
    </row>
    <row r="68" spans="1:11" x14ac:dyDescent="0.3">
      <c r="A68" s="110"/>
      <c r="B68" s="34" t="s">
        <v>32</v>
      </c>
      <c r="C68" s="34" t="s">
        <v>226</v>
      </c>
      <c r="D68" s="159" t="s">
        <v>466</v>
      </c>
      <c r="E68" s="35">
        <v>1</v>
      </c>
      <c r="F68" s="89">
        <v>0.8</v>
      </c>
      <c r="G68" s="32">
        <f t="shared" si="15"/>
        <v>800</v>
      </c>
      <c r="H68" s="33">
        <f>E68*G68</f>
        <v>800</v>
      </c>
      <c r="I68" s="110">
        <f t="shared" si="0"/>
        <v>9600</v>
      </c>
      <c r="J68" s="232"/>
      <c r="K68" s="167"/>
    </row>
    <row r="69" spans="1:11" x14ac:dyDescent="0.2">
      <c r="A69" s="110"/>
      <c r="B69" s="34" t="s">
        <v>15</v>
      </c>
      <c r="C69" s="138" t="s">
        <v>161</v>
      </c>
      <c r="D69" s="138"/>
      <c r="E69" s="35">
        <v>1</v>
      </c>
      <c r="F69" s="89">
        <v>0.5</v>
      </c>
      <c r="G69" s="32">
        <f t="shared" si="15"/>
        <v>500</v>
      </c>
      <c r="H69" s="33">
        <f>E69*G69</f>
        <v>500</v>
      </c>
      <c r="I69" s="110">
        <f t="shared" ref="I69" si="19">H69*12</f>
        <v>6000</v>
      </c>
      <c r="J69" s="232"/>
      <c r="K69" s="167"/>
    </row>
    <row r="70" spans="1:11" s="36" customFormat="1" x14ac:dyDescent="0.2">
      <c r="A70" s="120"/>
      <c r="B70" s="58" t="s">
        <v>92</v>
      </c>
      <c r="C70" s="58"/>
      <c r="D70" s="58"/>
      <c r="E70" s="56">
        <f>SUM(E71:E81)</f>
        <v>11</v>
      </c>
      <c r="F70" s="56"/>
      <c r="G70" s="57"/>
      <c r="H70" s="56">
        <f>SUM(H71:H81)</f>
        <v>9250</v>
      </c>
      <c r="I70" s="56">
        <f>SUM(I71:I81)</f>
        <v>111000</v>
      </c>
      <c r="J70" s="232"/>
      <c r="K70" s="167"/>
    </row>
    <row r="71" spans="1:11" s="113" customFormat="1" x14ac:dyDescent="0.2">
      <c r="A71" s="123"/>
      <c r="B71" s="111" t="s">
        <v>28</v>
      </c>
      <c r="C71" s="111" t="s">
        <v>411</v>
      </c>
      <c r="D71" s="154" t="s">
        <v>467</v>
      </c>
      <c r="E71" s="108">
        <v>1</v>
      </c>
      <c r="F71" s="109">
        <v>1.1000000000000001</v>
      </c>
      <c r="G71" s="108">
        <f>F71*1000</f>
        <v>1100</v>
      </c>
      <c r="H71" s="108">
        <f>E71*G71</f>
        <v>1100</v>
      </c>
      <c r="I71" s="110">
        <f t="shared" si="0"/>
        <v>13200</v>
      </c>
      <c r="J71" s="232"/>
      <c r="K71" s="167"/>
    </row>
    <row r="72" spans="1:11" s="113" customFormat="1" x14ac:dyDescent="0.2">
      <c r="A72" s="123"/>
      <c r="B72" s="111" t="s">
        <v>30</v>
      </c>
      <c r="C72" s="111" t="s">
        <v>227</v>
      </c>
      <c r="D72" s="154" t="s">
        <v>468</v>
      </c>
      <c r="E72" s="108">
        <v>1</v>
      </c>
      <c r="F72" s="108">
        <v>0.85</v>
      </c>
      <c r="G72" s="108">
        <f t="shared" ref="G72" si="20">F72*1000</f>
        <v>850</v>
      </c>
      <c r="H72" s="108">
        <f>E72*G72</f>
        <v>850</v>
      </c>
      <c r="I72" s="110">
        <f t="shared" si="0"/>
        <v>10200</v>
      </c>
      <c r="J72" s="232"/>
      <c r="K72" s="167"/>
    </row>
    <row r="73" spans="1:11" s="113" customFormat="1" x14ac:dyDescent="0.2">
      <c r="A73" s="123"/>
      <c r="B73" s="111" t="s">
        <v>30</v>
      </c>
      <c r="C73" s="111" t="s">
        <v>228</v>
      </c>
      <c r="D73" s="156" t="s">
        <v>469</v>
      </c>
      <c r="E73" s="108">
        <v>1</v>
      </c>
      <c r="F73" s="108">
        <v>0.85</v>
      </c>
      <c r="G73" s="108">
        <f t="shared" ref="G73:G80" si="21">F73*1000</f>
        <v>850</v>
      </c>
      <c r="H73" s="108">
        <f t="shared" ref="H73:H80" si="22">E73*G73</f>
        <v>850</v>
      </c>
      <c r="I73" s="110">
        <f t="shared" ref="I73:I80" si="23">H73*12</f>
        <v>10200</v>
      </c>
      <c r="J73" s="232"/>
      <c r="K73" s="167"/>
    </row>
    <row r="74" spans="1:11" s="113" customFormat="1" x14ac:dyDescent="0.2">
      <c r="A74" s="123"/>
      <c r="B74" s="111" t="s">
        <v>30</v>
      </c>
      <c r="C74" s="111" t="s">
        <v>229</v>
      </c>
      <c r="D74" s="156" t="s">
        <v>470</v>
      </c>
      <c r="E74" s="108">
        <v>1</v>
      </c>
      <c r="F74" s="108">
        <v>0.85</v>
      </c>
      <c r="G74" s="108">
        <f t="shared" si="21"/>
        <v>850</v>
      </c>
      <c r="H74" s="108">
        <f t="shared" si="22"/>
        <v>850</v>
      </c>
      <c r="I74" s="110">
        <f t="shared" si="23"/>
        <v>10200</v>
      </c>
      <c r="J74" s="232"/>
      <c r="K74" s="167"/>
    </row>
    <row r="75" spans="1:11" s="113" customFormat="1" x14ac:dyDescent="0.2">
      <c r="A75" s="123"/>
      <c r="B75" s="111" t="s">
        <v>30</v>
      </c>
      <c r="C75" s="111" t="s">
        <v>230</v>
      </c>
      <c r="D75" s="154" t="s">
        <v>471</v>
      </c>
      <c r="E75" s="108">
        <v>1</v>
      </c>
      <c r="F75" s="108">
        <v>0.85</v>
      </c>
      <c r="G75" s="108">
        <f t="shared" si="21"/>
        <v>850</v>
      </c>
      <c r="H75" s="108">
        <f t="shared" si="22"/>
        <v>850</v>
      </c>
      <c r="I75" s="110">
        <f t="shared" si="23"/>
        <v>10200</v>
      </c>
      <c r="J75" s="232"/>
      <c r="K75" s="167"/>
    </row>
    <row r="76" spans="1:11" s="113" customFormat="1" x14ac:dyDescent="0.2">
      <c r="A76" s="123"/>
      <c r="B76" s="201" t="s">
        <v>30</v>
      </c>
      <c r="C76" s="201" t="s">
        <v>704</v>
      </c>
      <c r="D76" s="205" t="s">
        <v>472</v>
      </c>
      <c r="E76" s="108">
        <v>1</v>
      </c>
      <c r="F76" s="108">
        <v>0.85</v>
      </c>
      <c r="G76" s="108">
        <f t="shared" si="21"/>
        <v>850</v>
      </c>
      <c r="H76" s="108">
        <f t="shared" si="22"/>
        <v>850</v>
      </c>
      <c r="I76" s="110">
        <f t="shared" si="23"/>
        <v>10200</v>
      </c>
      <c r="J76" s="232"/>
      <c r="K76" s="167"/>
    </row>
    <row r="77" spans="1:11" s="113" customFormat="1" x14ac:dyDescent="0.2">
      <c r="A77" s="123"/>
      <c r="B77" s="111" t="s">
        <v>30</v>
      </c>
      <c r="C77" s="111" t="s">
        <v>231</v>
      </c>
      <c r="D77" s="152" t="s">
        <v>473</v>
      </c>
      <c r="E77" s="108">
        <v>1</v>
      </c>
      <c r="F77" s="108">
        <v>0.85</v>
      </c>
      <c r="G77" s="108">
        <f t="shared" si="21"/>
        <v>850</v>
      </c>
      <c r="H77" s="108">
        <f t="shared" si="22"/>
        <v>850</v>
      </c>
      <c r="I77" s="110">
        <f t="shared" si="23"/>
        <v>10200</v>
      </c>
      <c r="J77" s="232"/>
      <c r="K77" s="167"/>
    </row>
    <row r="78" spans="1:11" s="113" customFormat="1" x14ac:dyDescent="0.2">
      <c r="A78" s="123"/>
      <c r="B78" s="111" t="s">
        <v>30</v>
      </c>
      <c r="C78" s="111" t="s">
        <v>232</v>
      </c>
      <c r="D78" s="158" t="s">
        <v>474</v>
      </c>
      <c r="E78" s="108">
        <v>1</v>
      </c>
      <c r="F78" s="108">
        <v>0.85</v>
      </c>
      <c r="G78" s="108">
        <f t="shared" si="21"/>
        <v>850</v>
      </c>
      <c r="H78" s="108">
        <f t="shared" si="22"/>
        <v>850</v>
      </c>
      <c r="I78" s="110">
        <f t="shared" si="23"/>
        <v>10200</v>
      </c>
      <c r="J78" s="232"/>
      <c r="K78" s="167"/>
    </row>
    <row r="79" spans="1:11" s="113" customFormat="1" x14ac:dyDescent="0.2">
      <c r="A79" s="123"/>
      <c r="B79" s="111" t="s">
        <v>30</v>
      </c>
      <c r="C79" s="139" t="s">
        <v>161</v>
      </c>
      <c r="D79" s="139"/>
      <c r="E79" s="108">
        <v>1</v>
      </c>
      <c r="F79" s="108">
        <v>0.85</v>
      </c>
      <c r="G79" s="108">
        <f t="shared" si="21"/>
        <v>850</v>
      </c>
      <c r="H79" s="108">
        <f t="shared" si="22"/>
        <v>850</v>
      </c>
      <c r="I79" s="110">
        <f t="shared" si="23"/>
        <v>10200</v>
      </c>
      <c r="J79" s="232"/>
      <c r="K79" s="167"/>
    </row>
    <row r="80" spans="1:11" s="113" customFormat="1" x14ac:dyDescent="0.2">
      <c r="A80" s="123"/>
      <c r="B80" s="111" t="s">
        <v>30</v>
      </c>
      <c r="C80" s="139" t="s">
        <v>161</v>
      </c>
      <c r="D80" s="139"/>
      <c r="E80" s="108">
        <v>1</v>
      </c>
      <c r="F80" s="108">
        <v>0.85</v>
      </c>
      <c r="G80" s="108">
        <f t="shared" si="21"/>
        <v>850</v>
      </c>
      <c r="H80" s="108">
        <f t="shared" si="22"/>
        <v>850</v>
      </c>
      <c r="I80" s="110">
        <f t="shared" si="23"/>
        <v>10200</v>
      </c>
      <c r="J80" s="232"/>
      <c r="K80" s="167"/>
    </row>
    <row r="81" spans="1:12" s="113" customFormat="1" x14ac:dyDescent="0.2">
      <c r="A81" s="123"/>
      <c r="B81" s="111" t="s">
        <v>15</v>
      </c>
      <c r="C81" s="139" t="s">
        <v>161</v>
      </c>
      <c r="D81" s="139"/>
      <c r="E81" s="108">
        <v>1</v>
      </c>
      <c r="F81" s="108">
        <v>0.5</v>
      </c>
      <c r="G81" s="108">
        <f t="shared" ref="G81" si="24">F81*1000</f>
        <v>500</v>
      </c>
      <c r="H81" s="108">
        <f>E81*G81</f>
        <v>500</v>
      </c>
      <c r="I81" s="110">
        <f t="shared" ref="I81" si="25">H81*12</f>
        <v>6000</v>
      </c>
      <c r="J81" s="232"/>
      <c r="K81" s="167"/>
    </row>
    <row r="82" spans="1:12" s="36" customFormat="1" x14ac:dyDescent="0.2">
      <c r="A82" s="120"/>
      <c r="B82" s="58" t="s">
        <v>93</v>
      </c>
      <c r="C82" s="58"/>
      <c r="D82" s="58"/>
      <c r="E82" s="56">
        <f>SUM(E83:E94)</f>
        <v>12</v>
      </c>
      <c r="F82" s="56"/>
      <c r="G82" s="56"/>
      <c r="H82" s="56">
        <f>SUM(H83:H94)</f>
        <v>10200</v>
      </c>
      <c r="I82" s="56">
        <f t="shared" si="0"/>
        <v>122400</v>
      </c>
      <c r="J82" s="232"/>
      <c r="K82" s="167"/>
    </row>
    <row r="83" spans="1:12" x14ac:dyDescent="0.2">
      <c r="A83" s="121"/>
      <c r="B83" s="111" t="s">
        <v>28</v>
      </c>
      <c r="C83" s="111" t="s">
        <v>233</v>
      </c>
      <c r="D83" s="152" t="s">
        <v>475</v>
      </c>
      <c r="E83" s="32">
        <v>1</v>
      </c>
      <c r="F83" s="114">
        <v>1.1000000000000001</v>
      </c>
      <c r="G83" s="32">
        <f>F83*1000</f>
        <v>1100</v>
      </c>
      <c r="H83" s="32">
        <f>E83*G83</f>
        <v>1100</v>
      </c>
      <c r="I83" s="110">
        <f t="shared" si="0"/>
        <v>13200</v>
      </c>
      <c r="J83" s="232"/>
      <c r="K83" s="167"/>
      <c r="L83" s="136"/>
    </row>
    <row r="84" spans="1:12" x14ac:dyDescent="0.2">
      <c r="A84" s="110"/>
      <c r="B84" s="29" t="s">
        <v>33</v>
      </c>
      <c r="C84" s="29" t="s">
        <v>234</v>
      </c>
      <c r="D84" s="154" t="s">
        <v>476</v>
      </c>
      <c r="E84" s="32">
        <v>1</v>
      </c>
      <c r="F84" s="88">
        <v>1</v>
      </c>
      <c r="G84" s="32">
        <f t="shared" ref="G84:G93" si="26">F84*1000</f>
        <v>1000</v>
      </c>
      <c r="H84" s="32">
        <f>E84*G84</f>
        <v>1000</v>
      </c>
      <c r="I84" s="110">
        <f t="shared" si="0"/>
        <v>12000</v>
      </c>
      <c r="J84" s="232"/>
      <c r="K84" s="167"/>
      <c r="L84" s="136" t="s">
        <v>199</v>
      </c>
    </row>
    <row r="85" spans="1:12" x14ac:dyDescent="0.2">
      <c r="A85" s="110"/>
      <c r="B85" s="34" t="s">
        <v>34</v>
      </c>
      <c r="C85" s="34" t="s">
        <v>235</v>
      </c>
      <c r="D85" s="156" t="s">
        <v>477</v>
      </c>
      <c r="E85" s="32">
        <v>1</v>
      </c>
      <c r="F85" s="32">
        <v>0.85</v>
      </c>
      <c r="G85" s="32">
        <f t="shared" si="26"/>
        <v>850</v>
      </c>
      <c r="H85" s="32">
        <f>E85*G85</f>
        <v>850</v>
      </c>
      <c r="I85" s="110">
        <f t="shared" si="0"/>
        <v>10200</v>
      </c>
      <c r="J85" s="232"/>
      <c r="K85" s="167"/>
    </row>
    <row r="86" spans="1:12" x14ac:dyDescent="0.2">
      <c r="A86" s="110"/>
      <c r="B86" s="34" t="s">
        <v>34</v>
      </c>
      <c r="C86" s="34" t="s">
        <v>236</v>
      </c>
      <c r="D86" s="156">
        <v>59001112227</v>
      </c>
      <c r="E86" s="32">
        <v>1</v>
      </c>
      <c r="F86" s="32">
        <v>0.85</v>
      </c>
      <c r="G86" s="32">
        <f t="shared" ref="G86:G92" si="27">F86*1000</f>
        <v>850</v>
      </c>
      <c r="H86" s="32">
        <f t="shared" ref="H86:H92" si="28">E86*G86</f>
        <v>850</v>
      </c>
      <c r="I86" s="110">
        <f t="shared" ref="I86:I92" si="29">H86*12</f>
        <v>10200</v>
      </c>
      <c r="J86" s="232"/>
      <c r="K86" s="167"/>
    </row>
    <row r="87" spans="1:12" x14ac:dyDescent="0.2">
      <c r="A87" s="110"/>
      <c r="B87" s="34" t="s">
        <v>34</v>
      </c>
      <c r="C87" s="34" t="s">
        <v>237</v>
      </c>
      <c r="D87" s="156" t="s">
        <v>478</v>
      </c>
      <c r="E87" s="32">
        <v>1</v>
      </c>
      <c r="F87" s="32">
        <v>0.85</v>
      </c>
      <c r="G87" s="32">
        <f t="shared" si="27"/>
        <v>850</v>
      </c>
      <c r="H87" s="32">
        <f t="shared" si="28"/>
        <v>850</v>
      </c>
      <c r="I87" s="110">
        <f t="shared" si="29"/>
        <v>10200</v>
      </c>
      <c r="J87" s="232"/>
      <c r="K87" s="167"/>
    </row>
    <row r="88" spans="1:12" x14ac:dyDescent="0.2">
      <c r="A88" s="110"/>
      <c r="B88" s="34" t="s">
        <v>34</v>
      </c>
      <c r="C88" s="34" t="s">
        <v>238</v>
      </c>
      <c r="D88" s="156">
        <v>33001078634</v>
      </c>
      <c r="E88" s="32">
        <v>1</v>
      </c>
      <c r="F88" s="32">
        <v>0.85</v>
      </c>
      <c r="G88" s="32">
        <f t="shared" si="27"/>
        <v>850</v>
      </c>
      <c r="H88" s="32">
        <f t="shared" si="28"/>
        <v>850</v>
      </c>
      <c r="I88" s="110">
        <f t="shared" si="29"/>
        <v>10200</v>
      </c>
      <c r="J88" s="232"/>
      <c r="K88" s="167"/>
    </row>
    <row r="89" spans="1:12" x14ac:dyDescent="0.2">
      <c r="A89" s="110"/>
      <c r="B89" s="34" t="s">
        <v>34</v>
      </c>
      <c r="C89" s="34" t="s">
        <v>239</v>
      </c>
      <c r="D89" s="156" t="s">
        <v>479</v>
      </c>
      <c r="E89" s="32">
        <v>1</v>
      </c>
      <c r="F89" s="32">
        <v>0.85</v>
      </c>
      <c r="G89" s="32">
        <f t="shared" si="27"/>
        <v>850</v>
      </c>
      <c r="H89" s="32">
        <f t="shared" si="28"/>
        <v>850</v>
      </c>
      <c r="I89" s="110">
        <f t="shared" si="29"/>
        <v>10200</v>
      </c>
      <c r="J89" s="232"/>
      <c r="K89" s="167"/>
    </row>
    <row r="90" spans="1:12" x14ac:dyDescent="0.2">
      <c r="A90" s="110"/>
      <c r="B90" s="34" t="s">
        <v>34</v>
      </c>
      <c r="C90" s="34" t="s">
        <v>240</v>
      </c>
      <c r="D90" s="152" t="s">
        <v>480</v>
      </c>
      <c r="E90" s="32">
        <v>1</v>
      </c>
      <c r="F90" s="32">
        <v>0.85</v>
      </c>
      <c r="G90" s="32">
        <f t="shared" si="27"/>
        <v>850</v>
      </c>
      <c r="H90" s="32">
        <f t="shared" si="28"/>
        <v>850</v>
      </c>
      <c r="I90" s="110">
        <f t="shared" si="29"/>
        <v>10200</v>
      </c>
      <c r="J90" s="232"/>
      <c r="K90" s="167"/>
    </row>
    <row r="91" spans="1:12" x14ac:dyDescent="0.2">
      <c r="A91" s="110"/>
      <c r="B91" s="34" t="s">
        <v>34</v>
      </c>
      <c r="C91" s="34" t="s">
        <v>241</v>
      </c>
      <c r="D91" s="156" t="s">
        <v>481</v>
      </c>
      <c r="E91" s="32">
        <v>1</v>
      </c>
      <c r="F91" s="32">
        <v>0.85</v>
      </c>
      <c r="G91" s="32">
        <f t="shared" si="27"/>
        <v>850</v>
      </c>
      <c r="H91" s="32">
        <f t="shared" si="28"/>
        <v>850</v>
      </c>
      <c r="I91" s="110">
        <f t="shared" si="29"/>
        <v>10200</v>
      </c>
      <c r="J91" s="232"/>
      <c r="K91" s="167"/>
    </row>
    <row r="92" spans="1:12" x14ac:dyDescent="0.2">
      <c r="A92" s="110"/>
      <c r="B92" s="34" t="s">
        <v>34</v>
      </c>
      <c r="C92" s="138" t="s">
        <v>161</v>
      </c>
      <c r="D92" s="138"/>
      <c r="E92" s="32">
        <v>1</v>
      </c>
      <c r="F92" s="32">
        <v>0.85</v>
      </c>
      <c r="G92" s="32">
        <f t="shared" si="27"/>
        <v>850</v>
      </c>
      <c r="H92" s="32">
        <f t="shared" si="28"/>
        <v>850</v>
      </c>
      <c r="I92" s="110">
        <f t="shared" si="29"/>
        <v>10200</v>
      </c>
      <c r="J92" s="232"/>
      <c r="K92" s="167"/>
    </row>
    <row r="93" spans="1:12" x14ac:dyDescent="0.2">
      <c r="A93" s="110"/>
      <c r="B93" s="29" t="s">
        <v>32</v>
      </c>
      <c r="C93" s="29" t="s">
        <v>242</v>
      </c>
      <c r="D93" s="152" t="s">
        <v>482</v>
      </c>
      <c r="E93" s="32">
        <v>1</v>
      </c>
      <c r="F93" s="114">
        <v>0.8</v>
      </c>
      <c r="G93" s="32">
        <f t="shared" si="26"/>
        <v>800</v>
      </c>
      <c r="H93" s="32">
        <f>E93*G93</f>
        <v>800</v>
      </c>
      <c r="I93" s="110">
        <f t="shared" si="0"/>
        <v>9600</v>
      </c>
      <c r="J93" s="232"/>
      <c r="K93" s="167"/>
    </row>
    <row r="94" spans="1:12" x14ac:dyDescent="0.2">
      <c r="A94" s="110"/>
      <c r="B94" s="29" t="s">
        <v>15</v>
      </c>
      <c r="C94" s="143" t="s">
        <v>400</v>
      </c>
      <c r="D94" s="187"/>
      <c r="E94" s="32">
        <v>1</v>
      </c>
      <c r="F94" s="114">
        <v>0.5</v>
      </c>
      <c r="G94" s="32">
        <f t="shared" ref="G94" si="30">F94*1000</f>
        <v>500</v>
      </c>
      <c r="H94" s="32">
        <f>E94*G94</f>
        <v>500</v>
      </c>
      <c r="I94" s="110">
        <f t="shared" ref="I94" si="31">H94*12</f>
        <v>6000</v>
      </c>
      <c r="J94" s="232"/>
      <c r="K94" s="167"/>
      <c r="L94" s="136" t="s">
        <v>266</v>
      </c>
    </row>
    <row r="95" spans="1:12" x14ac:dyDescent="0.2">
      <c r="A95" s="124" t="s">
        <v>1</v>
      </c>
      <c r="B95" s="37" t="s">
        <v>79</v>
      </c>
      <c r="C95" s="37"/>
      <c r="D95" s="37"/>
      <c r="E95" s="38">
        <f>E96+E119+E121+E125+E128+E130+E133+E135+E138+E142+E144+E147</f>
        <v>43</v>
      </c>
      <c r="F95" s="38"/>
      <c r="G95" s="39"/>
      <c r="H95" s="38">
        <f>H96+H119+H121+H125+H128+H130+H133+H135+H138+H142+H144+H147</f>
        <v>34900</v>
      </c>
      <c r="I95" s="38">
        <f>I96+I119+I121+I125+I128+I130+I133+I135+I138+I142+I144+I147</f>
        <v>418800</v>
      </c>
      <c r="J95" s="232"/>
      <c r="K95" s="167"/>
    </row>
    <row r="96" spans="1:12" x14ac:dyDescent="0.2">
      <c r="A96" s="120"/>
      <c r="B96" s="59" t="s">
        <v>35</v>
      </c>
      <c r="C96" s="59"/>
      <c r="D96" s="59"/>
      <c r="E96" s="56">
        <f>SUM(E97:E118)</f>
        <v>22</v>
      </c>
      <c r="F96" s="56"/>
      <c r="G96" s="57"/>
      <c r="H96" s="56">
        <f>SUM(H97:H118)</f>
        <v>18100</v>
      </c>
      <c r="I96" s="56">
        <f t="shared" si="0"/>
        <v>217200</v>
      </c>
      <c r="J96" s="232"/>
      <c r="K96" s="167"/>
    </row>
    <row r="97" spans="1:12" x14ac:dyDescent="0.2">
      <c r="A97" s="121"/>
      <c r="B97" s="111" t="s">
        <v>28</v>
      </c>
      <c r="C97" s="139" t="s">
        <v>161</v>
      </c>
      <c r="D97" s="139"/>
      <c r="E97" s="32">
        <v>1</v>
      </c>
      <c r="F97" s="88">
        <f>G97/1000</f>
        <v>1.2</v>
      </c>
      <c r="G97" s="32">
        <v>1200</v>
      </c>
      <c r="H97" s="32">
        <f t="shared" ref="H97:H118" si="32">E97*G97</f>
        <v>1200</v>
      </c>
      <c r="I97" s="110">
        <f t="shared" si="0"/>
        <v>14400</v>
      </c>
      <c r="J97" s="232"/>
      <c r="K97" s="167"/>
      <c r="L97" s="136"/>
    </row>
    <row r="98" spans="1:12" x14ac:dyDescent="0.2">
      <c r="A98" s="121"/>
      <c r="B98" s="115" t="s">
        <v>29</v>
      </c>
      <c r="C98" s="115" t="s">
        <v>243</v>
      </c>
      <c r="D98" s="154" t="s">
        <v>483</v>
      </c>
      <c r="E98" s="32">
        <v>1</v>
      </c>
      <c r="F98" s="88">
        <f t="shared" ref="F98:F179" si="33">+G98/1000</f>
        <v>1</v>
      </c>
      <c r="G98" s="32">
        <v>1000</v>
      </c>
      <c r="H98" s="32">
        <f t="shared" si="32"/>
        <v>1000</v>
      </c>
      <c r="I98" s="110">
        <f t="shared" si="0"/>
        <v>12000</v>
      </c>
      <c r="J98" s="232"/>
      <c r="K98" s="167"/>
      <c r="L98" s="136"/>
    </row>
    <row r="99" spans="1:12" x14ac:dyDescent="0.2">
      <c r="A99" s="121"/>
      <c r="B99" s="115" t="s">
        <v>29</v>
      </c>
      <c r="C99" s="140" t="s">
        <v>161</v>
      </c>
      <c r="D99" s="154"/>
      <c r="E99" s="32">
        <v>1</v>
      </c>
      <c r="F99" s="88">
        <f t="shared" si="33"/>
        <v>1</v>
      </c>
      <c r="G99" s="32">
        <v>1000</v>
      </c>
      <c r="H99" s="32">
        <f t="shared" ref="H99" si="34">E99*G99</f>
        <v>1000</v>
      </c>
      <c r="I99" s="110">
        <f t="shared" ref="I99" si="35">H99*12</f>
        <v>12000</v>
      </c>
      <c r="J99" s="232"/>
      <c r="K99" s="167"/>
      <c r="L99" s="136"/>
    </row>
    <row r="100" spans="1:12" x14ac:dyDescent="0.2">
      <c r="A100" s="121"/>
      <c r="B100" s="115" t="s">
        <v>31</v>
      </c>
      <c r="C100" s="140" t="s">
        <v>161</v>
      </c>
      <c r="D100" s="140"/>
      <c r="E100" s="32">
        <v>1</v>
      </c>
      <c r="F100" s="88">
        <f t="shared" si="33"/>
        <v>0.8</v>
      </c>
      <c r="G100" s="32">
        <v>800</v>
      </c>
      <c r="H100" s="32">
        <f t="shared" si="32"/>
        <v>800</v>
      </c>
      <c r="I100" s="110">
        <f t="shared" ref="I100" si="36">H100*12</f>
        <v>9600</v>
      </c>
      <c r="J100" s="232"/>
      <c r="K100" s="167"/>
    </row>
    <row r="101" spans="1:12" x14ac:dyDescent="0.2">
      <c r="A101" s="121"/>
      <c r="B101" s="40" t="s">
        <v>30</v>
      </c>
      <c r="C101" s="40" t="s">
        <v>244</v>
      </c>
      <c r="D101" s="154" t="s">
        <v>484</v>
      </c>
      <c r="E101" s="32">
        <v>1</v>
      </c>
      <c r="F101" s="88">
        <f t="shared" si="33"/>
        <v>0.8</v>
      </c>
      <c r="G101" s="116">
        <v>800</v>
      </c>
      <c r="H101" s="32">
        <f t="shared" si="32"/>
        <v>800</v>
      </c>
      <c r="I101" s="110">
        <f t="shared" si="0"/>
        <v>9600</v>
      </c>
      <c r="J101" s="232"/>
      <c r="K101" s="167"/>
    </row>
    <row r="102" spans="1:12" x14ac:dyDescent="0.2">
      <c r="A102" s="121"/>
      <c r="B102" s="40" t="s">
        <v>30</v>
      </c>
      <c r="C102" s="40" t="s">
        <v>245</v>
      </c>
      <c r="D102" s="154" t="s">
        <v>485</v>
      </c>
      <c r="E102" s="32">
        <v>1</v>
      </c>
      <c r="F102" s="88">
        <v>0.8</v>
      </c>
      <c r="G102" s="116">
        <v>800</v>
      </c>
      <c r="H102" s="32">
        <f t="shared" ref="H102:H115" si="37">E102*G102</f>
        <v>800</v>
      </c>
      <c r="I102" s="110">
        <f t="shared" ref="I102:I115" si="38">H102*12</f>
        <v>9600</v>
      </c>
      <c r="J102" s="232"/>
      <c r="K102" s="167"/>
    </row>
    <row r="103" spans="1:12" x14ac:dyDescent="0.2">
      <c r="A103" s="121"/>
      <c r="B103" s="40" t="s">
        <v>30</v>
      </c>
      <c r="C103" s="40" t="s">
        <v>246</v>
      </c>
      <c r="D103" s="157" t="s">
        <v>486</v>
      </c>
      <c r="E103" s="32">
        <v>1</v>
      </c>
      <c r="F103" s="88">
        <v>0.8</v>
      </c>
      <c r="G103" s="116">
        <v>800</v>
      </c>
      <c r="H103" s="32">
        <f t="shared" si="37"/>
        <v>800</v>
      </c>
      <c r="I103" s="110">
        <f t="shared" si="38"/>
        <v>9600</v>
      </c>
      <c r="J103" s="232"/>
      <c r="K103" s="167"/>
    </row>
    <row r="104" spans="1:12" x14ac:dyDescent="0.2">
      <c r="A104" s="121"/>
      <c r="B104" s="40" t="s">
        <v>30</v>
      </c>
      <c r="C104" s="40" t="s">
        <v>247</v>
      </c>
      <c r="D104" s="154" t="s">
        <v>487</v>
      </c>
      <c r="E104" s="32">
        <v>1</v>
      </c>
      <c r="F104" s="88">
        <v>0.8</v>
      </c>
      <c r="G104" s="116">
        <v>800</v>
      </c>
      <c r="H104" s="32">
        <f t="shared" si="37"/>
        <v>800</v>
      </c>
      <c r="I104" s="110">
        <f t="shared" si="38"/>
        <v>9600</v>
      </c>
      <c r="J104" s="232"/>
      <c r="K104" s="167"/>
    </row>
    <row r="105" spans="1:12" x14ac:dyDescent="0.2">
      <c r="A105" s="121"/>
      <c r="B105" s="40" t="s">
        <v>30</v>
      </c>
      <c r="C105" s="40" t="s">
        <v>412</v>
      </c>
      <c r="D105" s="154" t="s">
        <v>488</v>
      </c>
      <c r="E105" s="32">
        <v>1</v>
      </c>
      <c r="F105" s="88">
        <v>0.8</v>
      </c>
      <c r="G105" s="116">
        <v>800</v>
      </c>
      <c r="H105" s="32">
        <f t="shared" si="37"/>
        <v>800</v>
      </c>
      <c r="I105" s="110">
        <f t="shared" si="38"/>
        <v>9600</v>
      </c>
      <c r="J105" s="232"/>
      <c r="K105" s="167"/>
    </row>
    <row r="106" spans="1:12" x14ac:dyDescent="0.2">
      <c r="A106" s="121"/>
      <c r="B106" s="40" t="s">
        <v>30</v>
      </c>
      <c r="C106" s="141" t="s">
        <v>161</v>
      </c>
      <c r="D106" s="141"/>
      <c r="E106" s="32">
        <v>1</v>
      </c>
      <c r="F106" s="88">
        <v>0.8</v>
      </c>
      <c r="G106" s="116">
        <v>800</v>
      </c>
      <c r="H106" s="32">
        <f t="shared" si="37"/>
        <v>800</v>
      </c>
      <c r="I106" s="110">
        <f t="shared" si="38"/>
        <v>9600</v>
      </c>
      <c r="J106" s="232"/>
      <c r="K106" s="167"/>
    </row>
    <row r="107" spans="1:12" x14ac:dyDescent="0.2">
      <c r="A107" s="121"/>
      <c r="B107" s="40" t="s">
        <v>30</v>
      </c>
      <c r="C107" s="40" t="s">
        <v>248</v>
      </c>
      <c r="D107" s="160">
        <v>60002001086</v>
      </c>
      <c r="E107" s="32">
        <v>1</v>
      </c>
      <c r="F107" s="88">
        <v>0.8</v>
      </c>
      <c r="G107" s="116">
        <v>800</v>
      </c>
      <c r="H107" s="32">
        <f t="shared" si="37"/>
        <v>800</v>
      </c>
      <c r="I107" s="110">
        <f t="shared" si="38"/>
        <v>9600</v>
      </c>
      <c r="J107" s="232"/>
      <c r="K107" s="167"/>
    </row>
    <row r="108" spans="1:12" x14ac:dyDescent="0.2">
      <c r="A108" s="121"/>
      <c r="B108" s="40" t="s">
        <v>30</v>
      </c>
      <c r="C108" s="141" t="s">
        <v>161</v>
      </c>
      <c r="D108" s="141"/>
      <c r="E108" s="32">
        <v>1</v>
      </c>
      <c r="F108" s="88">
        <v>0.8</v>
      </c>
      <c r="G108" s="116">
        <v>800</v>
      </c>
      <c r="H108" s="32">
        <f t="shared" si="37"/>
        <v>800</v>
      </c>
      <c r="I108" s="110">
        <f t="shared" si="38"/>
        <v>9600</v>
      </c>
      <c r="J108" s="232"/>
      <c r="K108" s="167"/>
    </row>
    <row r="109" spans="1:12" x14ac:dyDescent="0.2">
      <c r="A109" s="121"/>
      <c r="B109" s="40" t="s">
        <v>30</v>
      </c>
      <c r="C109" s="40" t="s">
        <v>249</v>
      </c>
      <c r="D109" s="157" t="s">
        <v>489</v>
      </c>
      <c r="E109" s="32">
        <v>1</v>
      </c>
      <c r="F109" s="88">
        <v>0.8</v>
      </c>
      <c r="G109" s="116">
        <v>800</v>
      </c>
      <c r="H109" s="32">
        <f t="shared" si="37"/>
        <v>800</v>
      </c>
      <c r="I109" s="110">
        <f t="shared" si="38"/>
        <v>9600</v>
      </c>
      <c r="J109" s="232"/>
      <c r="K109" s="167"/>
    </row>
    <row r="110" spans="1:12" x14ac:dyDescent="0.2">
      <c r="A110" s="121"/>
      <c r="B110" s="40" t="s">
        <v>30</v>
      </c>
      <c r="C110" s="40" t="s">
        <v>250</v>
      </c>
      <c r="D110" s="154" t="s">
        <v>490</v>
      </c>
      <c r="E110" s="32">
        <v>1</v>
      </c>
      <c r="F110" s="88">
        <v>0.8</v>
      </c>
      <c r="G110" s="116">
        <v>800</v>
      </c>
      <c r="H110" s="32">
        <f t="shared" si="37"/>
        <v>800</v>
      </c>
      <c r="I110" s="110">
        <f t="shared" si="38"/>
        <v>9600</v>
      </c>
      <c r="J110" s="232"/>
      <c r="K110" s="167"/>
    </row>
    <row r="111" spans="1:12" x14ac:dyDescent="0.2">
      <c r="A111" s="121"/>
      <c r="B111" s="40" t="s">
        <v>30</v>
      </c>
      <c r="C111" s="40" t="s">
        <v>251</v>
      </c>
      <c r="D111" s="154" t="s">
        <v>491</v>
      </c>
      <c r="E111" s="32">
        <v>1</v>
      </c>
      <c r="F111" s="88">
        <v>0.8</v>
      </c>
      <c r="G111" s="116">
        <v>800</v>
      </c>
      <c r="H111" s="32">
        <f t="shared" si="37"/>
        <v>800</v>
      </c>
      <c r="I111" s="110">
        <f t="shared" si="38"/>
        <v>9600</v>
      </c>
      <c r="J111" s="232"/>
      <c r="K111" s="167"/>
    </row>
    <row r="112" spans="1:12" x14ac:dyDescent="0.2">
      <c r="A112" s="121"/>
      <c r="B112" s="195" t="s">
        <v>30</v>
      </c>
      <c r="C112" s="195" t="s">
        <v>252</v>
      </c>
      <c r="D112" s="205" t="s">
        <v>492</v>
      </c>
      <c r="E112" s="32">
        <v>1</v>
      </c>
      <c r="F112" s="88">
        <v>0.8</v>
      </c>
      <c r="G112" s="116">
        <v>800</v>
      </c>
      <c r="H112" s="32">
        <f t="shared" si="37"/>
        <v>800</v>
      </c>
      <c r="I112" s="110">
        <f t="shared" si="38"/>
        <v>9600</v>
      </c>
      <c r="J112" s="232"/>
      <c r="K112" s="167"/>
    </row>
    <row r="113" spans="1:12" x14ac:dyDescent="0.2">
      <c r="A113" s="121"/>
      <c r="B113" s="40" t="s">
        <v>30</v>
      </c>
      <c r="C113" s="40" t="s">
        <v>253</v>
      </c>
      <c r="D113" s="157">
        <v>60001115143</v>
      </c>
      <c r="E113" s="32">
        <v>1</v>
      </c>
      <c r="F113" s="88">
        <v>0.8</v>
      </c>
      <c r="G113" s="116">
        <v>800</v>
      </c>
      <c r="H113" s="32">
        <f t="shared" si="37"/>
        <v>800</v>
      </c>
      <c r="I113" s="110">
        <f t="shared" si="38"/>
        <v>9600</v>
      </c>
      <c r="J113" s="232"/>
      <c r="K113" s="167"/>
    </row>
    <row r="114" spans="1:12" x14ac:dyDescent="0.2">
      <c r="A114" s="121"/>
      <c r="B114" s="40" t="s">
        <v>30</v>
      </c>
      <c r="C114" s="40" t="s">
        <v>254</v>
      </c>
      <c r="D114" s="154" t="s">
        <v>493</v>
      </c>
      <c r="E114" s="32">
        <v>1</v>
      </c>
      <c r="F114" s="88">
        <v>0.8</v>
      </c>
      <c r="G114" s="116">
        <v>800</v>
      </c>
      <c r="H114" s="32">
        <f t="shared" si="37"/>
        <v>800</v>
      </c>
      <c r="I114" s="110">
        <f t="shared" si="38"/>
        <v>9600</v>
      </c>
      <c r="J114" s="232"/>
      <c r="K114" s="167"/>
    </row>
    <row r="115" spans="1:12" x14ac:dyDescent="0.2">
      <c r="A115" s="121"/>
      <c r="B115" s="40" t="s">
        <v>30</v>
      </c>
      <c r="C115" s="40" t="s">
        <v>255</v>
      </c>
      <c r="D115" s="154" t="s">
        <v>494</v>
      </c>
      <c r="E115" s="32">
        <v>1</v>
      </c>
      <c r="F115" s="88">
        <v>0.8</v>
      </c>
      <c r="G115" s="116">
        <v>800</v>
      </c>
      <c r="H115" s="32">
        <f t="shared" si="37"/>
        <v>800</v>
      </c>
      <c r="I115" s="110">
        <f t="shared" si="38"/>
        <v>9600</v>
      </c>
      <c r="J115" s="232"/>
      <c r="K115" s="167"/>
    </row>
    <row r="116" spans="1:12" x14ac:dyDescent="0.2">
      <c r="A116" s="121"/>
      <c r="B116" s="115" t="s">
        <v>32</v>
      </c>
      <c r="C116" s="115" t="s">
        <v>256</v>
      </c>
      <c r="D116" s="154">
        <v>18001017658</v>
      </c>
      <c r="E116" s="32">
        <v>1</v>
      </c>
      <c r="F116" s="32">
        <f t="shared" si="33"/>
        <v>0.8</v>
      </c>
      <c r="G116" s="32">
        <v>800</v>
      </c>
      <c r="H116" s="32">
        <f t="shared" si="32"/>
        <v>800</v>
      </c>
      <c r="I116" s="110">
        <f t="shared" si="0"/>
        <v>9600</v>
      </c>
      <c r="J116" s="232"/>
      <c r="K116" s="167"/>
    </row>
    <row r="117" spans="1:12" x14ac:dyDescent="0.2">
      <c r="A117" s="121"/>
      <c r="B117" s="115" t="s">
        <v>32</v>
      </c>
      <c r="C117" s="115" t="s">
        <v>257</v>
      </c>
      <c r="D117" s="154" t="s">
        <v>495</v>
      </c>
      <c r="E117" s="32">
        <v>1</v>
      </c>
      <c r="F117" s="32">
        <v>0.8</v>
      </c>
      <c r="G117" s="32">
        <v>800</v>
      </c>
      <c r="H117" s="32">
        <f t="shared" ref="H117" si="39">E117*G117</f>
        <v>800</v>
      </c>
      <c r="I117" s="110">
        <f t="shared" ref="I117" si="40">H117*12</f>
        <v>9600</v>
      </c>
      <c r="J117" s="232"/>
      <c r="K117" s="167"/>
    </row>
    <row r="118" spans="1:12" x14ac:dyDescent="0.2">
      <c r="A118" s="110"/>
      <c r="B118" s="40" t="s">
        <v>15</v>
      </c>
      <c r="C118" s="40" t="s">
        <v>265</v>
      </c>
      <c r="D118" s="161" t="s">
        <v>496</v>
      </c>
      <c r="E118" s="32">
        <v>1</v>
      </c>
      <c r="F118" s="88">
        <f t="shared" si="33"/>
        <v>0.5</v>
      </c>
      <c r="G118" s="32">
        <v>500</v>
      </c>
      <c r="H118" s="35">
        <f t="shared" si="32"/>
        <v>500</v>
      </c>
      <c r="I118" s="110">
        <f t="shared" si="0"/>
        <v>6000</v>
      </c>
      <c r="J118" s="232"/>
      <c r="K118" s="167"/>
      <c r="L118" s="136" t="s">
        <v>266</v>
      </c>
    </row>
    <row r="119" spans="1:12" x14ac:dyDescent="0.2">
      <c r="A119" s="122">
        <v>1</v>
      </c>
      <c r="B119" s="55" t="s">
        <v>94</v>
      </c>
      <c r="C119" s="55"/>
      <c r="D119" s="55"/>
      <c r="E119" s="56">
        <f>E120</f>
        <v>1</v>
      </c>
      <c r="F119" s="57"/>
      <c r="G119" s="57"/>
      <c r="H119" s="56">
        <f>H120</f>
        <v>800</v>
      </c>
      <c r="I119" s="56">
        <f t="shared" si="0"/>
        <v>9600</v>
      </c>
      <c r="J119" s="232"/>
      <c r="K119" s="167"/>
    </row>
    <row r="120" spans="1:12" x14ac:dyDescent="0.2">
      <c r="A120" s="110"/>
      <c r="B120" s="40" t="s">
        <v>30</v>
      </c>
      <c r="C120" s="40" t="s">
        <v>258</v>
      </c>
      <c r="D120" s="154" t="s">
        <v>497</v>
      </c>
      <c r="E120" s="32">
        <v>1</v>
      </c>
      <c r="F120" s="114">
        <f t="shared" si="33"/>
        <v>0.8</v>
      </c>
      <c r="G120" s="32">
        <v>800</v>
      </c>
      <c r="H120" s="32">
        <f>E120*G120</f>
        <v>800</v>
      </c>
      <c r="I120" s="110">
        <f t="shared" si="0"/>
        <v>9600</v>
      </c>
      <c r="J120" s="232"/>
      <c r="K120" s="167"/>
    </row>
    <row r="121" spans="1:12" x14ac:dyDescent="0.2">
      <c r="A121" s="122">
        <v>2</v>
      </c>
      <c r="B121" s="55" t="s">
        <v>95</v>
      </c>
      <c r="C121" s="55"/>
      <c r="D121" s="55"/>
      <c r="E121" s="56">
        <f>SUM(E122:E124)</f>
        <v>3</v>
      </c>
      <c r="F121" s="57"/>
      <c r="G121" s="57"/>
      <c r="H121" s="56">
        <f>SUM(H122:H124)</f>
        <v>2400</v>
      </c>
      <c r="I121" s="56">
        <f t="shared" si="0"/>
        <v>28800</v>
      </c>
      <c r="J121" s="232"/>
      <c r="K121" s="167"/>
    </row>
    <row r="122" spans="1:12" x14ac:dyDescent="0.2">
      <c r="A122" s="110"/>
      <c r="B122" s="40" t="s">
        <v>30</v>
      </c>
      <c r="C122" s="40" t="s">
        <v>259</v>
      </c>
      <c r="D122" s="154" t="s">
        <v>498</v>
      </c>
      <c r="E122" s="32">
        <v>1</v>
      </c>
      <c r="F122" s="32">
        <f t="shared" si="33"/>
        <v>0.8</v>
      </c>
      <c r="G122" s="32">
        <v>800</v>
      </c>
      <c r="H122" s="32">
        <f>E122*G122</f>
        <v>800</v>
      </c>
      <c r="I122" s="110">
        <f t="shared" si="0"/>
        <v>9600</v>
      </c>
      <c r="J122" s="232"/>
      <c r="K122" s="167"/>
    </row>
    <row r="123" spans="1:12" x14ac:dyDescent="0.2">
      <c r="A123" s="110"/>
      <c r="B123" s="40" t="s">
        <v>30</v>
      </c>
      <c r="C123" s="40" t="s">
        <v>260</v>
      </c>
      <c r="D123" s="154" t="s">
        <v>499</v>
      </c>
      <c r="E123" s="32">
        <v>1</v>
      </c>
      <c r="F123" s="32">
        <v>0.8</v>
      </c>
      <c r="G123" s="32">
        <v>800</v>
      </c>
      <c r="H123" s="32">
        <f t="shared" ref="H123:H124" si="41">E123*G123</f>
        <v>800</v>
      </c>
      <c r="I123" s="110">
        <f t="shared" ref="I123:I124" si="42">H123*12</f>
        <v>9600</v>
      </c>
      <c r="J123" s="232"/>
      <c r="K123" s="167"/>
    </row>
    <row r="124" spans="1:12" x14ac:dyDescent="0.2">
      <c r="A124" s="110"/>
      <c r="B124" s="40" t="s">
        <v>30</v>
      </c>
      <c r="C124" s="145" t="s">
        <v>413</v>
      </c>
      <c r="D124" s="154" t="s">
        <v>500</v>
      </c>
      <c r="E124" s="32">
        <v>1</v>
      </c>
      <c r="F124" s="32">
        <v>0.8</v>
      </c>
      <c r="G124" s="32">
        <v>800</v>
      </c>
      <c r="H124" s="32">
        <f t="shared" si="41"/>
        <v>800</v>
      </c>
      <c r="I124" s="110">
        <f t="shared" si="42"/>
        <v>9600</v>
      </c>
      <c r="J124" s="232"/>
      <c r="K124" s="167"/>
    </row>
    <row r="125" spans="1:12" ht="24" customHeight="1" x14ac:dyDescent="0.2">
      <c r="A125" s="122">
        <v>3</v>
      </c>
      <c r="B125" s="55" t="s">
        <v>96</v>
      </c>
      <c r="C125" s="55"/>
      <c r="D125" s="55"/>
      <c r="E125" s="56">
        <f>SUM(E126:E127)</f>
        <v>2</v>
      </c>
      <c r="F125" s="57"/>
      <c r="G125" s="57"/>
      <c r="H125" s="56">
        <f>SUM(H126:H127)</f>
        <v>1600</v>
      </c>
      <c r="I125" s="56">
        <f t="shared" si="0"/>
        <v>19200</v>
      </c>
      <c r="J125" s="232"/>
      <c r="K125" s="167"/>
    </row>
    <row r="126" spans="1:12" x14ac:dyDescent="0.2">
      <c r="A126" s="110"/>
      <c r="B126" s="40" t="s">
        <v>30</v>
      </c>
      <c r="C126" s="40" t="s">
        <v>261</v>
      </c>
      <c r="D126" s="158" t="s">
        <v>501</v>
      </c>
      <c r="E126" s="32">
        <v>1</v>
      </c>
      <c r="F126" s="32">
        <f t="shared" si="33"/>
        <v>0.8</v>
      </c>
      <c r="G126" s="32">
        <v>800</v>
      </c>
      <c r="H126" s="35">
        <f>E126*G126</f>
        <v>800</v>
      </c>
      <c r="I126" s="110">
        <f t="shared" si="0"/>
        <v>9600</v>
      </c>
      <c r="J126" s="232"/>
      <c r="K126" s="167"/>
    </row>
    <row r="127" spans="1:12" x14ac:dyDescent="0.2">
      <c r="A127" s="110"/>
      <c r="B127" s="40" t="s">
        <v>30</v>
      </c>
      <c r="C127" s="141" t="s">
        <v>161</v>
      </c>
      <c r="D127" s="141"/>
      <c r="E127" s="32">
        <v>1</v>
      </c>
      <c r="F127" s="32">
        <v>0.8</v>
      </c>
      <c r="G127" s="32">
        <v>800</v>
      </c>
      <c r="H127" s="35">
        <f>E127*G127</f>
        <v>800</v>
      </c>
      <c r="I127" s="110">
        <f t="shared" ref="I127" si="43">H127*12</f>
        <v>9600</v>
      </c>
      <c r="J127" s="232"/>
      <c r="K127" s="167"/>
    </row>
    <row r="128" spans="1:12" x14ac:dyDescent="0.2">
      <c r="A128" s="122">
        <v>4</v>
      </c>
      <c r="B128" s="55" t="s">
        <v>97</v>
      </c>
      <c r="C128" s="55"/>
      <c r="D128" s="55"/>
      <c r="E128" s="56">
        <f>E129</f>
        <v>1</v>
      </c>
      <c r="F128" s="57"/>
      <c r="G128" s="56"/>
      <c r="H128" s="56">
        <f>H129</f>
        <v>800</v>
      </c>
      <c r="I128" s="56">
        <f t="shared" si="0"/>
        <v>9600</v>
      </c>
      <c r="J128" s="232"/>
      <c r="K128" s="167"/>
    </row>
    <row r="129" spans="1:11" x14ac:dyDescent="0.2">
      <c r="A129" s="110"/>
      <c r="B129" s="40" t="s">
        <v>30</v>
      </c>
      <c r="C129" s="141" t="s">
        <v>161</v>
      </c>
      <c r="D129" s="141"/>
      <c r="E129" s="32">
        <v>1</v>
      </c>
      <c r="F129" s="32">
        <f t="shared" si="33"/>
        <v>0.8</v>
      </c>
      <c r="G129" s="32">
        <v>800</v>
      </c>
      <c r="H129" s="32">
        <f>E129*G129</f>
        <v>800</v>
      </c>
      <c r="I129" s="110">
        <f t="shared" si="0"/>
        <v>9600</v>
      </c>
      <c r="J129" s="232"/>
      <c r="K129" s="167"/>
    </row>
    <row r="130" spans="1:11" x14ac:dyDescent="0.2">
      <c r="A130" s="122">
        <v>5</v>
      </c>
      <c r="B130" s="55" t="s">
        <v>98</v>
      </c>
      <c r="C130" s="55"/>
      <c r="D130" s="55"/>
      <c r="E130" s="56">
        <f>SUM(E131:E132)</f>
        <v>2</v>
      </c>
      <c r="F130" s="57"/>
      <c r="G130" s="57"/>
      <c r="H130" s="56">
        <f>SUM(H131:H132)</f>
        <v>1600</v>
      </c>
      <c r="I130" s="56">
        <f t="shared" si="0"/>
        <v>19200</v>
      </c>
      <c r="J130" s="232"/>
      <c r="K130" s="167"/>
    </row>
    <row r="131" spans="1:11" x14ac:dyDescent="0.2">
      <c r="A131" s="110"/>
      <c r="B131" s="40" t="s">
        <v>30</v>
      </c>
      <c r="C131" s="40" t="s">
        <v>401</v>
      </c>
      <c r="D131" s="157">
        <v>21001002411</v>
      </c>
      <c r="E131" s="32">
        <v>1</v>
      </c>
      <c r="F131" s="32">
        <f t="shared" si="33"/>
        <v>0.8</v>
      </c>
      <c r="G131" s="32">
        <v>800</v>
      </c>
      <c r="H131" s="32">
        <f>E131*G131</f>
        <v>800</v>
      </c>
      <c r="I131" s="110">
        <f t="shared" si="0"/>
        <v>9600</v>
      </c>
      <c r="J131" s="232"/>
      <c r="K131" s="167"/>
    </row>
    <row r="132" spans="1:11" x14ac:dyDescent="0.2">
      <c r="A132" s="110"/>
      <c r="B132" s="40" t="s">
        <v>30</v>
      </c>
      <c r="C132" s="40" t="s">
        <v>402</v>
      </c>
      <c r="D132" s="158" t="s">
        <v>502</v>
      </c>
      <c r="E132" s="32">
        <v>1</v>
      </c>
      <c r="F132" s="32">
        <v>0.8</v>
      </c>
      <c r="G132" s="32">
        <v>800</v>
      </c>
      <c r="H132" s="32">
        <f>E132*G132</f>
        <v>800</v>
      </c>
      <c r="I132" s="110">
        <f t="shared" ref="I132" si="44">H132*12</f>
        <v>9600</v>
      </c>
      <c r="J132" s="232"/>
      <c r="K132" s="167"/>
    </row>
    <row r="133" spans="1:11" x14ac:dyDescent="0.2">
      <c r="A133" s="122">
        <v>6</v>
      </c>
      <c r="B133" s="55" t="s">
        <v>99</v>
      </c>
      <c r="C133" s="55"/>
      <c r="D133" s="55"/>
      <c r="E133" s="56">
        <f>E134</f>
        <v>1</v>
      </c>
      <c r="F133" s="57"/>
      <c r="G133" s="57"/>
      <c r="H133" s="56">
        <f>H134</f>
        <v>800</v>
      </c>
      <c r="I133" s="56">
        <f t="shared" si="0"/>
        <v>9600</v>
      </c>
      <c r="J133" s="232"/>
      <c r="K133" s="167"/>
    </row>
    <row r="134" spans="1:11" x14ac:dyDescent="0.2">
      <c r="A134" s="110"/>
      <c r="B134" s="40" t="s">
        <v>30</v>
      </c>
      <c r="C134" s="40" t="s">
        <v>267</v>
      </c>
      <c r="D134" s="158" t="s">
        <v>503</v>
      </c>
      <c r="E134" s="32">
        <v>1</v>
      </c>
      <c r="F134" s="32">
        <f t="shared" si="33"/>
        <v>0.8</v>
      </c>
      <c r="G134" s="32">
        <v>800</v>
      </c>
      <c r="H134" s="32">
        <f>E134*G134</f>
        <v>800</v>
      </c>
      <c r="I134" s="110">
        <f t="shared" si="0"/>
        <v>9600</v>
      </c>
      <c r="J134" s="232"/>
      <c r="K134" s="167"/>
    </row>
    <row r="135" spans="1:11" x14ac:dyDescent="0.2">
      <c r="A135" s="122">
        <v>7</v>
      </c>
      <c r="B135" s="55" t="s">
        <v>100</v>
      </c>
      <c r="C135" s="55"/>
      <c r="D135" s="55"/>
      <c r="E135" s="56">
        <f>SUM(E136:E137)</f>
        <v>2</v>
      </c>
      <c r="F135" s="57"/>
      <c r="G135" s="57"/>
      <c r="H135" s="56">
        <f>SUM(H136:H137)</f>
        <v>1600</v>
      </c>
      <c r="I135" s="56">
        <f t="shared" si="0"/>
        <v>19200</v>
      </c>
      <c r="J135" s="232"/>
      <c r="K135" s="167"/>
    </row>
    <row r="136" spans="1:11" x14ac:dyDescent="0.2">
      <c r="A136" s="110"/>
      <c r="B136" s="40" t="s">
        <v>30</v>
      </c>
      <c r="C136" s="40" t="s">
        <v>268</v>
      </c>
      <c r="D136" s="158" t="s">
        <v>504</v>
      </c>
      <c r="E136" s="32">
        <v>1</v>
      </c>
      <c r="F136" s="32">
        <f t="shared" si="33"/>
        <v>0.8</v>
      </c>
      <c r="G136" s="32">
        <v>800</v>
      </c>
      <c r="H136" s="35">
        <f>E136*G136</f>
        <v>800</v>
      </c>
      <c r="I136" s="110">
        <f t="shared" si="0"/>
        <v>9600</v>
      </c>
      <c r="J136" s="232"/>
      <c r="K136" s="167"/>
    </row>
    <row r="137" spans="1:11" x14ac:dyDescent="0.2">
      <c r="A137" s="110"/>
      <c r="B137" s="40" t="s">
        <v>30</v>
      </c>
      <c r="C137" s="141" t="s">
        <v>161</v>
      </c>
      <c r="D137" s="141"/>
      <c r="E137" s="32">
        <v>1</v>
      </c>
      <c r="F137" s="32">
        <v>0.8</v>
      </c>
      <c r="G137" s="32">
        <v>800</v>
      </c>
      <c r="H137" s="35">
        <f>E137*G137</f>
        <v>800</v>
      </c>
      <c r="I137" s="110">
        <f t="shared" ref="I137" si="45">H137*12</f>
        <v>9600</v>
      </c>
      <c r="J137" s="232"/>
      <c r="K137" s="167"/>
    </row>
    <row r="138" spans="1:11" x14ac:dyDescent="0.2">
      <c r="A138" s="122">
        <v>8</v>
      </c>
      <c r="B138" s="55" t="s">
        <v>101</v>
      </c>
      <c r="C138" s="55"/>
      <c r="D138" s="55"/>
      <c r="E138" s="56">
        <f>SUM(E139:E141)</f>
        <v>3</v>
      </c>
      <c r="F138" s="57"/>
      <c r="G138" s="57"/>
      <c r="H138" s="56">
        <f>SUM(H139:H141)</f>
        <v>2400</v>
      </c>
      <c r="I138" s="56">
        <f t="shared" si="0"/>
        <v>28800</v>
      </c>
      <c r="J138" s="232"/>
      <c r="K138" s="167"/>
    </row>
    <row r="139" spans="1:11" x14ac:dyDescent="0.2">
      <c r="A139" s="110"/>
      <c r="B139" s="195" t="s">
        <v>30</v>
      </c>
      <c r="C139" s="195" t="s">
        <v>269</v>
      </c>
      <c r="D139" s="206" t="s">
        <v>505</v>
      </c>
      <c r="E139" s="32">
        <v>1</v>
      </c>
      <c r="F139" s="32">
        <f t="shared" si="33"/>
        <v>0.8</v>
      </c>
      <c r="G139" s="32">
        <v>800</v>
      </c>
      <c r="H139" s="32">
        <f>E139*G139</f>
        <v>800</v>
      </c>
      <c r="I139" s="110">
        <f t="shared" si="0"/>
        <v>9600</v>
      </c>
      <c r="J139" s="232"/>
      <c r="K139" s="167"/>
    </row>
    <row r="140" spans="1:11" x14ac:dyDescent="0.2">
      <c r="A140" s="110"/>
      <c r="B140" s="195" t="s">
        <v>30</v>
      </c>
      <c r="C140" s="195" t="s">
        <v>270</v>
      </c>
      <c r="D140" s="206" t="s">
        <v>506</v>
      </c>
      <c r="E140" s="32">
        <v>1</v>
      </c>
      <c r="F140" s="32">
        <v>0.8</v>
      </c>
      <c r="G140" s="32">
        <v>800</v>
      </c>
      <c r="H140" s="32">
        <f t="shared" ref="H140:H141" si="46">E140*G140</f>
        <v>800</v>
      </c>
      <c r="I140" s="110">
        <f t="shared" ref="I140:I141" si="47">H140*12</f>
        <v>9600</v>
      </c>
      <c r="J140" s="232"/>
      <c r="K140" s="167"/>
    </row>
    <row r="141" spans="1:11" x14ac:dyDescent="0.2">
      <c r="A141" s="110"/>
      <c r="B141" s="40" t="s">
        <v>30</v>
      </c>
      <c r="C141" s="40" t="s">
        <v>271</v>
      </c>
      <c r="D141" s="161" t="s">
        <v>507</v>
      </c>
      <c r="E141" s="32">
        <v>1</v>
      </c>
      <c r="F141" s="32">
        <v>0.8</v>
      </c>
      <c r="G141" s="32">
        <v>800</v>
      </c>
      <c r="H141" s="32">
        <f t="shared" si="46"/>
        <v>800</v>
      </c>
      <c r="I141" s="110">
        <f t="shared" si="47"/>
        <v>9600</v>
      </c>
      <c r="J141" s="232"/>
      <c r="K141" s="167"/>
    </row>
    <row r="142" spans="1:11" x14ac:dyDescent="0.2">
      <c r="A142" s="122">
        <v>9</v>
      </c>
      <c r="B142" s="55" t="s">
        <v>102</v>
      </c>
      <c r="C142" s="55"/>
      <c r="D142" s="55"/>
      <c r="E142" s="56">
        <f>E143</f>
        <v>1</v>
      </c>
      <c r="F142" s="57"/>
      <c r="G142" s="57"/>
      <c r="H142" s="56">
        <f>H143</f>
        <v>800</v>
      </c>
      <c r="I142" s="56">
        <f t="shared" si="0"/>
        <v>9600</v>
      </c>
      <c r="J142" s="232"/>
      <c r="K142" s="167"/>
    </row>
    <row r="143" spans="1:11" x14ac:dyDescent="0.2">
      <c r="A143" s="110"/>
      <c r="B143" s="40" t="s">
        <v>30</v>
      </c>
      <c r="C143" s="40" t="s">
        <v>272</v>
      </c>
      <c r="D143" s="158" t="s">
        <v>508</v>
      </c>
      <c r="E143" s="32">
        <v>1</v>
      </c>
      <c r="F143" s="32">
        <f t="shared" si="33"/>
        <v>0.8</v>
      </c>
      <c r="G143" s="32">
        <v>800</v>
      </c>
      <c r="H143" s="32">
        <f>E143*G143</f>
        <v>800</v>
      </c>
      <c r="I143" s="110">
        <f t="shared" si="0"/>
        <v>9600</v>
      </c>
      <c r="J143" s="232"/>
      <c r="K143" s="167"/>
    </row>
    <row r="144" spans="1:11" x14ac:dyDescent="0.2">
      <c r="A144" s="122">
        <v>10</v>
      </c>
      <c r="B144" s="55" t="s">
        <v>103</v>
      </c>
      <c r="C144" s="55"/>
      <c r="D144" s="55"/>
      <c r="E144" s="56">
        <f>SUM(E145:E146)</f>
        <v>2</v>
      </c>
      <c r="F144" s="57"/>
      <c r="G144" s="57"/>
      <c r="H144" s="56">
        <f>SUM(H145:H146)</f>
        <v>1600</v>
      </c>
      <c r="I144" s="56">
        <f t="shared" si="0"/>
        <v>19200</v>
      </c>
      <c r="J144" s="232"/>
      <c r="K144" s="167"/>
    </row>
    <row r="145" spans="1:12" x14ac:dyDescent="0.2">
      <c r="A145" s="110"/>
      <c r="B145" s="40" t="s">
        <v>30</v>
      </c>
      <c r="C145" s="40" t="s">
        <v>273</v>
      </c>
      <c r="D145" s="158" t="s">
        <v>509</v>
      </c>
      <c r="E145" s="32">
        <v>1</v>
      </c>
      <c r="F145" s="32">
        <f t="shared" si="33"/>
        <v>0.8</v>
      </c>
      <c r="G145" s="32">
        <v>800</v>
      </c>
      <c r="H145" s="35">
        <f>E145*G145</f>
        <v>800</v>
      </c>
      <c r="I145" s="110">
        <f t="shared" si="0"/>
        <v>9600</v>
      </c>
      <c r="J145" s="232"/>
      <c r="K145" s="167"/>
    </row>
    <row r="146" spans="1:12" x14ac:dyDescent="0.2">
      <c r="A146" s="110"/>
      <c r="B146" s="40" t="s">
        <v>30</v>
      </c>
      <c r="C146" s="145" t="s">
        <v>414</v>
      </c>
      <c r="D146" s="157" t="s">
        <v>510</v>
      </c>
      <c r="E146" s="32">
        <v>1</v>
      </c>
      <c r="F146" s="32">
        <v>0.8</v>
      </c>
      <c r="G146" s="32">
        <v>800</v>
      </c>
      <c r="H146" s="35">
        <f>E146*G146</f>
        <v>800</v>
      </c>
      <c r="I146" s="110">
        <f t="shared" ref="I146" si="48">H146*12</f>
        <v>9600</v>
      </c>
      <c r="J146" s="232"/>
      <c r="K146" s="167"/>
    </row>
    <row r="147" spans="1:12" x14ac:dyDescent="0.2">
      <c r="A147" s="122">
        <v>11</v>
      </c>
      <c r="B147" s="55" t="s">
        <v>104</v>
      </c>
      <c r="C147" s="55"/>
      <c r="D147" s="55"/>
      <c r="E147" s="56">
        <f>SUM(E148:E150)</f>
        <v>3</v>
      </c>
      <c r="F147" s="57"/>
      <c r="G147" s="57"/>
      <c r="H147" s="56">
        <f>SUM(H148:H150)</f>
        <v>2400</v>
      </c>
      <c r="I147" s="56">
        <f t="shared" si="0"/>
        <v>28800</v>
      </c>
      <c r="J147" s="232"/>
      <c r="K147" s="167"/>
    </row>
    <row r="148" spans="1:12" x14ac:dyDescent="0.2">
      <c r="A148" s="110"/>
      <c r="B148" s="40" t="s">
        <v>30</v>
      </c>
      <c r="C148" s="40" t="s">
        <v>274</v>
      </c>
      <c r="D148" s="158" t="s">
        <v>511</v>
      </c>
      <c r="E148" s="32">
        <v>1</v>
      </c>
      <c r="F148" s="32">
        <f t="shared" si="33"/>
        <v>0.8</v>
      </c>
      <c r="G148" s="32">
        <v>800</v>
      </c>
      <c r="H148" s="35">
        <f>E148*G148</f>
        <v>800</v>
      </c>
      <c r="I148" s="110">
        <f t="shared" si="0"/>
        <v>9600</v>
      </c>
      <c r="J148" s="232"/>
      <c r="K148" s="167"/>
    </row>
    <row r="149" spans="1:12" x14ac:dyDescent="0.2">
      <c r="A149" s="110"/>
      <c r="B149" s="40" t="s">
        <v>30</v>
      </c>
      <c r="C149" s="40" t="s">
        <v>275</v>
      </c>
      <c r="D149" s="158" t="s">
        <v>512</v>
      </c>
      <c r="E149" s="32">
        <v>1</v>
      </c>
      <c r="F149" s="32">
        <v>0.8</v>
      </c>
      <c r="G149" s="32">
        <v>800</v>
      </c>
      <c r="H149" s="35">
        <f t="shared" ref="H149:H150" si="49">E149*G149</f>
        <v>800</v>
      </c>
      <c r="I149" s="110">
        <f t="shared" ref="I149:I150" si="50">H149*12</f>
        <v>9600</v>
      </c>
      <c r="J149" s="232"/>
      <c r="K149" s="167"/>
    </row>
    <row r="150" spans="1:12" x14ac:dyDescent="0.2">
      <c r="A150" s="110"/>
      <c r="B150" s="40" t="s">
        <v>30</v>
      </c>
      <c r="C150" s="40" t="s">
        <v>276</v>
      </c>
      <c r="D150" s="158" t="s">
        <v>513</v>
      </c>
      <c r="E150" s="32">
        <v>1</v>
      </c>
      <c r="F150" s="32">
        <v>0.8</v>
      </c>
      <c r="G150" s="32">
        <v>800</v>
      </c>
      <c r="H150" s="35">
        <f t="shared" si="49"/>
        <v>800</v>
      </c>
      <c r="I150" s="110">
        <f t="shared" si="50"/>
        <v>9600</v>
      </c>
      <c r="J150" s="232"/>
      <c r="K150" s="167">
        <v>60003009919</v>
      </c>
      <c r="L150" s="136" t="s">
        <v>277</v>
      </c>
    </row>
    <row r="151" spans="1:12" ht="27" x14ac:dyDescent="0.2">
      <c r="A151" s="124" t="s">
        <v>2</v>
      </c>
      <c r="B151" s="41" t="s">
        <v>80</v>
      </c>
      <c r="C151" s="41"/>
      <c r="D151" s="41"/>
      <c r="E151" s="38">
        <f>E152+E159+E161+E163</f>
        <v>9</v>
      </c>
      <c r="F151" s="39"/>
      <c r="G151" s="39"/>
      <c r="H151" s="38">
        <f>H152+H159+H161+H163</f>
        <v>7250</v>
      </c>
      <c r="I151" s="38">
        <f>I152+I159+I161+I163</f>
        <v>87000</v>
      </c>
      <c r="J151" s="232"/>
      <c r="K151" s="167"/>
    </row>
    <row r="152" spans="1:12" x14ac:dyDescent="0.2">
      <c r="A152" s="120"/>
      <c r="B152" s="59" t="s">
        <v>36</v>
      </c>
      <c r="C152" s="59"/>
      <c r="D152" s="59"/>
      <c r="E152" s="56">
        <f>SUM(E153:E158)</f>
        <v>6</v>
      </c>
      <c r="F152" s="57"/>
      <c r="G152" s="57"/>
      <c r="H152" s="56">
        <f>SUM(H153:H158)</f>
        <v>4850</v>
      </c>
      <c r="I152" s="56">
        <f t="shared" ref="I152:I233" si="51">H152*12</f>
        <v>58200</v>
      </c>
      <c r="J152" s="232"/>
      <c r="K152" s="167"/>
    </row>
    <row r="153" spans="1:12" x14ac:dyDescent="0.2">
      <c r="A153" s="121"/>
      <c r="B153" s="115" t="s">
        <v>28</v>
      </c>
      <c r="C153" s="115" t="s">
        <v>279</v>
      </c>
      <c r="D153" s="157" t="s">
        <v>514</v>
      </c>
      <c r="E153" s="32">
        <v>1</v>
      </c>
      <c r="F153" s="114">
        <v>1.1000000000000001</v>
      </c>
      <c r="G153" s="32">
        <v>1150</v>
      </c>
      <c r="H153" s="32">
        <f t="shared" ref="H153:H158" si="52">E153*G153</f>
        <v>1150</v>
      </c>
      <c r="I153" s="110">
        <f t="shared" ref="I153" si="53">H153*12</f>
        <v>13800</v>
      </c>
      <c r="J153" s="232"/>
      <c r="K153" s="167"/>
    </row>
    <row r="154" spans="1:12" x14ac:dyDescent="0.2">
      <c r="A154" s="121"/>
      <c r="B154" s="115" t="s">
        <v>31</v>
      </c>
      <c r="C154" s="140" t="s">
        <v>161</v>
      </c>
      <c r="D154" s="140"/>
      <c r="E154" s="32">
        <v>1</v>
      </c>
      <c r="F154" s="88">
        <f t="shared" ref="F154" si="54">+G154/1000</f>
        <v>0.8</v>
      </c>
      <c r="G154" s="32">
        <v>800</v>
      </c>
      <c r="H154" s="32">
        <f t="shared" si="52"/>
        <v>800</v>
      </c>
      <c r="I154" s="110">
        <f t="shared" ref="I154" si="55">H154*12</f>
        <v>9600</v>
      </c>
      <c r="J154" s="232"/>
      <c r="K154" s="167"/>
    </row>
    <row r="155" spans="1:12" x14ac:dyDescent="0.3">
      <c r="A155" s="121"/>
      <c r="B155" s="40" t="s">
        <v>30</v>
      </c>
      <c r="C155" s="40" t="s">
        <v>280</v>
      </c>
      <c r="D155" s="162" t="s">
        <v>515</v>
      </c>
      <c r="E155" s="32">
        <v>1</v>
      </c>
      <c r="F155" s="32">
        <f t="shared" si="33"/>
        <v>0.8</v>
      </c>
      <c r="G155" s="32">
        <v>800</v>
      </c>
      <c r="H155" s="32">
        <f t="shared" si="52"/>
        <v>800</v>
      </c>
      <c r="I155" s="110">
        <f t="shared" si="51"/>
        <v>9600</v>
      </c>
      <c r="J155" s="232"/>
      <c r="K155" s="167"/>
    </row>
    <row r="156" spans="1:12" x14ac:dyDescent="0.3">
      <c r="A156" s="121"/>
      <c r="B156" s="40" t="s">
        <v>30</v>
      </c>
      <c r="C156" s="40" t="s">
        <v>281</v>
      </c>
      <c r="D156" s="162" t="s">
        <v>516</v>
      </c>
      <c r="E156" s="32">
        <v>1</v>
      </c>
      <c r="F156" s="32">
        <v>0.8</v>
      </c>
      <c r="G156" s="32">
        <v>800</v>
      </c>
      <c r="H156" s="32">
        <f t="shared" si="52"/>
        <v>800</v>
      </c>
      <c r="I156" s="110">
        <f t="shared" ref="I156" si="56">H156*12</f>
        <v>9600</v>
      </c>
      <c r="J156" s="232"/>
      <c r="K156" s="167"/>
    </row>
    <row r="157" spans="1:12" x14ac:dyDescent="0.2">
      <c r="A157" s="110"/>
      <c r="B157" s="42" t="s">
        <v>32</v>
      </c>
      <c r="C157" s="42" t="s">
        <v>282</v>
      </c>
      <c r="D157" s="161" t="s">
        <v>517</v>
      </c>
      <c r="E157" s="32">
        <v>1</v>
      </c>
      <c r="F157" s="32">
        <f t="shared" si="33"/>
        <v>0.8</v>
      </c>
      <c r="G157" s="32">
        <v>800</v>
      </c>
      <c r="H157" s="32">
        <f t="shared" si="52"/>
        <v>800</v>
      </c>
      <c r="I157" s="110">
        <f t="shared" si="51"/>
        <v>9600</v>
      </c>
      <c r="J157" s="232"/>
      <c r="K157" s="167"/>
    </row>
    <row r="158" spans="1:12" x14ac:dyDescent="0.2">
      <c r="A158" s="110"/>
      <c r="B158" s="42" t="s">
        <v>15</v>
      </c>
      <c r="C158" s="42" t="s">
        <v>278</v>
      </c>
      <c r="D158" s="188"/>
      <c r="E158" s="32">
        <v>1</v>
      </c>
      <c r="F158" s="88">
        <f t="shared" si="33"/>
        <v>0.5</v>
      </c>
      <c r="G158" s="32">
        <v>500</v>
      </c>
      <c r="H158" s="32">
        <f t="shared" si="52"/>
        <v>500</v>
      </c>
      <c r="I158" s="110">
        <f t="shared" si="51"/>
        <v>6000</v>
      </c>
      <c r="J158" s="232"/>
      <c r="K158" s="167"/>
      <c r="L158" s="136" t="s">
        <v>266</v>
      </c>
    </row>
    <row r="159" spans="1:12" x14ac:dyDescent="0.2">
      <c r="A159" s="122">
        <v>1</v>
      </c>
      <c r="B159" s="60" t="s">
        <v>105</v>
      </c>
      <c r="C159" s="60"/>
      <c r="D159" s="60"/>
      <c r="E159" s="56">
        <f>E160</f>
        <v>1</v>
      </c>
      <c r="F159" s="57"/>
      <c r="G159" s="57"/>
      <c r="H159" s="56">
        <f>H160</f>
        <v>800</v>
      </c>
      <c r="I159" s="56">
        <f t="shared" si="51"/>
        <v>9600</v>
      </c>
      <c r="J159" s="232"/>
      <c r="K159" s="167"/>
    </row>
    <row r="160" spans="1:12" x14ac:dyDescent="0.2">
      <c r="A160" s="110"/>
      <c r="B160" s="195" t="s">
        <v>30</v>
      </c>
      <c r="C160" s="195" t="s">
        <v>693</v>
      </c>
      <c r="D160" s="199" t="s">
        <v>518</v>
      </c>
      <c r="E160" s="32">
        <v>1</v>
      </c>
      <c r="F160" s="32">
        <f t="shared" si="33"/>
        <v>0.8</v>
      </c>
      <c r="G160" s="32">
        <v>800</v>
      </c>
      <c r="H160" s="35">
        <f>E160*G160</f>
        <v>800</v>
      </c>
      <c r="I160" s="110">
        <f t="shared" si="51"/>
        <v>9600</v>
      </c>
      <c r="J160" s="232"/>
      <c r="K160" s="167"/>
    </row>
    <row r="161" spans="1:11" x14ac:dyDescent="0.2">
      <c r="A161" s="122">
        <v>2</v>
      </c>
      <c r="B161" s="60" t="s">
        <v>106</v>
      </c>
      <c r="C161" s="60"/>
      <c r="D161" s="60"/>
      <c r="E161" s="56">
        <f>E162</f>
        <v>1</v>
      </c>
      <c r="F161" s="57"/>
      <c r="G161" s="57"/>
      <c r="H161" s="56">
        <f>H162</f>
        <v>800</v>
      </c>
      <c r="I161" s="56">
        <f t="shared" si="51"/>
        <v>9600</v>
      </c>
      <c r="J161" s="232"/>
      <c r="K161" s="167"/>
    </row>
    <row r="162" spans="1:11" x14ac:dyDescent="0.2">
      <c r="A162" s="110"/>
      <c r="B162" s="40" t="s">
        <v>30</v>
      </c>
      <c r="C162" s="40" t="s">
        <v>283</v>
      </c>
      <c r="D162" s="163" t="s">
        <v>519</v>
      </c>
      <c r="E162" s="32">
        <v>1</v>
      </c>
      <c r="F162" s="32">
        <f t="shared" si="33"/>
        <v>0.8</v>
      </c>
      <c r="G162" s="32">
        <v>800</v>
      </c>
      <c r="H162" s="35">
        <f>E162*G162</f>
        <v>800</v>
      </c>
      <c r="I162" s="110">
        <f t="shared" si="51"/>
        <v>9600</v>
      </c>
      <c r="J162" s="232"/>
      <c r="K162" s="167"/>
    </row>
    <row r="163" spans="1:11" x14ac:dyDescent="0.2">
      <c r="A163" s="122">
        <v>3</v>
      </c>
      <c r="B163" s="60" t="s">
        <v>107</v>
      </c>
      <c r="C163" s="60"/>
      <c r="D163" s="60"/>
      <c r="E163" s="56">
        <f>E164</f>
        <v>1</v>
      </c>
      <c r="F163" s="57"/>
      <c r="G163" s="57"/>
      <c r="H163" s="56">
        <f>H164</f>
        <v>800</v>
      </c>
      <c r="I163" s="56">
        <f t="shared" si="51"/>
        <v>9600</v>
      </c>
      <c r="J163" s="232"/>
      <c r="K163" s="167"/>
    </row>
    <row r="164" spans="1:11" x14ac:dyDescent="0.2">
      <c r="A164" s="110"/>
      <c r="B164" s="40" t="s">
        <v>30</v>
      </c>
      <c r="C164" s="40" t="s">
        <v>284</v>
      </c>
      <c r="D164" s="163" t="s">
        <v>520</v>
      </c>
      <c r="E164" s="32">
        <v>1</v>
      </c>
      <c r="F164" s="32">
        <f t="shared" si="33"/>
        <v>0.8</v>
      </c>
      <c r="G164" s="32">
        <v>800</v>
      </c>
      <c r="H164" s="32">
        <f>E164*G164</f>
        <v>800</v>
      </c>
      <c r="I164" s="110">
        <f t="shared" si="51"/>
        <v>9600</v>
      </c>
      <c r="J164" s="232"/>
      <c r="K164" s="167"/>
    </row>
    <row r="165" spans="1:11" x14ac:dyDescent="0.2">
      <c r="A165" s="124" t="s">
        <v>16</v>
      </c>
      <c r="B165" s="41" t="s">
        <v>81</v>
      </c>
      <c r="C165" s="41"/>
      <c r="D165" s="41"/>
      <c r="E165" s="38">
        <f>E166+E174+E178</f>
        <v>11</v>
      </c>
      <c r="F165" s="39"/>
      <c r="G165" s="39"/>
      <c r="H165" s="38">
        <f>H166+H174+H178</f>
        <v>8850</v>
      </c>
      <c r="I165" s="38">
        <f>I166+I174+I178</f>
        <v>106200</v>
      </c>
      <c r="J165" s="232"/>
      <c r="K165" s="167"/>
    </row>
    <row r="166" spans="1:11" x14ac:dyDescent="0.2">
      <c r="A166" s="120"/>
      <c r="B166" s="59" t="s">
        <v>37</v>
      </c>
      <c r="C166" s="59"/>
      <c r="D166" s="59"/>
      <c r="E166" s="56">
        <f>SUM(E167:E173)</f>
        <v>7</v>
      </c>
      <c r="F166" s="57"/>
      <c r="G166" s="57"/>
      <c r="H166" s="56">
        <f>SUM(H167:H173)</f>
        <v>5650</v>
      </c>
      <c r="I166" s="56">
        <f t="shared" si="51"/>
        <v>67800</v>
      </c>
      <c r="J166" s="232"/>
      <c r="K166" s="167"/>
    </row>
    <row r="167" spans="1:11" x14ac:dyDescent="0.2">
      <c r="A167" s="121"/>
      <c r="B167" s="207" t="s">
        <v>28</v>
      </c>
      <c r="C167" s="207" t="s">
        <v>285</v>
      </c>
      <c r="D167" s="208" t="s">
        <v>521</v>
      </c>
      <c r="E167" s="32">
        <v>1</v>
      </c>
      <c r="F167" s="114">
        <v>1.1000000000000001</v>
      </c>
      <c r="G167" s="32">
        <v>1150</v>
      </c>
      <c r="H167" s="32">
        <f>E167*G167</f>
        <v>1150</v>
      </c>
      <c r="I167" s="110">
        <f t="shared" si="51"/>
        <v>13800</v>
      </c>
      <c r="J167" s="232"/>
      <c r="K167" s="167"/>
    </row>
    <row r="168" spans="1:11" x14ac:dyDescent="0.2">
      <c r="A168" s="121"/>
      <c r="B168" s="115" t="s">
        <v>31</v>
      </c>
      <c r="C168" s="140" t="s">
        <v>161</v>
      </c>
      <c r="D168" s="140"/>
      <c r="E168" s="32">
        <v>1</v>
      </c>
      <c r="F168" s="88">
        <f t="shared" si="33"/>
        <v>0.8</v>
      </c>
      <c r="G168" s="32">
        <v>800</v>
      </c>
      <c r="H168" s="32">
        <f>E168*G168</f>
        <v>800</v>
      </c>
      <c r="I168" s="110">
        <f t="shared" ref="I168" si="57">H168*12</f>
        <v>9600</v>
      </c>
      <c r="J168" s="232"/>
      <c r="K168" s="167"/>
    </row>
    <row r="169" spans="1:11" x14ac:dyDescent="0.2">
      <c r="A169" s="121"/>
      <c r="B169" s="195" t="s">
        <v>30</v>
      </c>
      <c r="C169" s="195" t="s">
        <v>286</v>
      </c>
      <c r="D169" s="199" t="s">
        <v>522</v>
      </c>
      <c r="E169" s="32">
        <v>1</v>
      </c>
      <c r="F169" s="32">
        <f t="shared" si="33"/>
        <v>0.8</v>
      </c>
      <c r="G169" s="32">
        <v>800</v>
      </c>
      <c r="H169" s="32">
        <f>E169*G169</f>
        <v>800</v>
      </c>
      <c r="I169" s="110">
        <f t="shared" si="51"/>
        <v>9600</v>
      </c>
      <c r="J169" s="232"/>
      <c r="K169" s="167"/>
    </row>
    <row r="170" spans="1:11" x14ac:dyDescent="0.2">
      <c r="A170" s="121"/>
      <c r="B170" s="40" t="s">
        <v>30</v>
      </c>
      <c r="C170" s="40" t="s">
        <v>287</v>
      </c>
      <c r="D170" s="157" t="s">
        <v>523</v>
      </c>
      <c r="E170" s="32">
        <v>1</v>
      </c>
      <c r="F170" s="32">
        <v>0.8</v>
      </c>
      <c r="G170" s="32">
        <v>800</v>
      </c>
      <c r="H170" s="32">
        <f t="shared" ref="H170:H171" si="58">E170*G170</f>
        <v>800</v>
      </c>
      <c r="I170" s="110">
        <f t="shared" ref="I170:I171" si="59">H170*12</f>
        <v>9600</v>
      </c>
      <c r="J170" s="232"/>
      <c r="K170" s="167"/>
    </row>
    <row r="171" spans="1:11" x14ac:dyDescent="0.2">
      <c r="A171" s="121"/>
      <c r="B171" s="195" t="s">
        <v>30</v>
      </c>
      <c r="C171" s="195" t="s">
        <v>288</v>
      </c>
      <c r="D171" s="208" t="s">
        <v>524</v>
      </c>
      <c r="E171" s="32">
        <v>1</v>
      </c>
      <c r="F171" s="32">
        <v>0.8</v>
      </c>
      <c r="G171" s="32">
        <v>800</v>
      </c>
      <c r="H171" s="32">
        <f t="shared" si="58"/>
        <v>800</v>
      </c>
      <c r="I171" s="110">
        <f t="shared" si="59"/>
        <v>9600</v>
      </c>
      <c r="J171" s="232"/>
      <c r="K171" s="167"/>
    </row>
    <row r="172" spans="1:11" x14ac:dyDescent="0.2">
      <c r="A172" s="121"/>
      <c r="B172" s="115" t="s">
        <v>32</v>
      </c>
      <c r="C172" s="115" t="s">
        <v>289</v>
      </c>
      <c r="D172" s="164" t="s">
        <v>525</v>
      </c>
      <c r="E172" s="32">
        <v>1</v>
      </c>
      <c r="F172" s="32">
        <f t="shared" si="33"/>
        <v>0.8</v>
      </c>
      <c r="G172" s="32">
        <v>800</v>
      </c>
      <c r="H172" s="32">
        <f>E172*G172</f>
        <v>800</v>
      </c>
      <c r="I172" s="110">
        <f t="shared" si="51"/>
        <v>9600</v>
      </c>
      <c r="J172" s="232"/>
      <c r="K172" s="167"/>
    </row>
    <row r="173" spans="1:11" x14ac:dyDescent="0.2">
      <c r="A173" s="110"/>
      <c r="B173" s="42" t="s">
        <v>15</v>
      </c>
      <c r="C173" s="142" t="s">
        <v>161</v>
      </c>
      <c r="D173" s="142"/>
      <c r="E173" s="32">
        <v>1</v>
      </c>
      <c r="F173" s="88">
        <f t="shared" si="33"/>
        <v>0.5</v>
      </c>
      <c r="G173" s="32">
        <v>500</v>
      </c>
      <c r="H173" s="32">
        <f>E173*G173</f>
        <v>500</v>
      </c>
      <c r="I173" s="110">
        <f t="shared" si="51"/>
        <v>6000</v>
      </c>
      <c r="J173" s="232"/>
      <c r="K173" s="167"/>
    </row>
    <row r="174" spans="1:11" x14ac:dyDescent="0.2">
      <c r="A174" s="122">
        <v>1</v>
      </c>
      <c r="B174" s="60" t="s">
        <v>108</v>
      </c>
      <c r="C174" s="60"/>
      <c r="D174" s="60"/>
      <c r="E174" s="56">
        <f>SUM(E175:E177)</f>
        <v>3</v>
      </c>
      <c r="F174" s="57"/>
      <c r="G174" s="57"/>
      <c r="H174" s="56">
        <f>SUM(H175:H177)</f>
        <v>2400</v>
      </c>
      <c r="I174" s="56">
        <f t="shared" si="51"/>
        <v>28800</v>
      </c>
      <c r="J174" s="232"/>
      <c r="K174" s="167"/>
    </row>
    <row r="175" spans="1:11" s="43" customFormat="1" x14ac:dyDescent="0.2">
      <c r="A175" s="125"/>
      <c r="B175" s="40" t="s">
        <v>30</v>
      </c>
      <c r="C175" s="40" t="s">
        <v>290</v>
      </c>
      <c r="D175" s="163" t="s">
        <v>526</v>
      </c>
      <c r="E175" s="32">
        <v>1</v>
      </c>
      <c r="F175" s="32">
        <f t="shared" si="33"/>
        <v>0.8</v>
      </c>
      <c r="G175" s="32">
        <v>800</v>
      </c>
      <c r="H175" s="32">
        <f>E175*G175</f>
        <v>800</v>
      </c>
      <c r="I175" s="110">
        <f t="shared" si="51"/>
        <v>9600</v>
      </c>
      <c r="J175" s="232"/>
      <c r="K175" s="167"/>
    </row>
    <row r="176" spans="1:11" s="43" customFormat="1" x14ac:dyDescent="0.2">
      <c r="A176" s="125"/>
      <c r="B176" s="195" t="s">
        <v>30</v>
      </c>
      <c r="C176" s="195" t="s">
        <v>403</v>
      </c>
      <c r="D176" s="204" t="s">
        <v>527</v>
      </c>
      <c r="E176" s="32">
        <v>1</v>
      </c>
      <c r="F176" s="32">
        <v>0.8</v>
      </c>
      <c r="G176" s="32">
        <v>800</v>
      </c>
      <c r="H176" s="32">
        <f t="shared" ref="H176:H177" si="60">E176*G176</f>
        <v>800</v>
      </c>
      <c r="I176" s="110">
        <f t="shared" ref="I176:I177" si="61">H176*12</f>
        <v>9600</v>
      </c>
      <c r="J176" s="232"/>
      <c r="K176" s="167"/>
    </row>
    <row r="177" spans="1:11" s="43" customFormat="1" x14ac:dyDescent="0.2">
      <c r="A177" s="125"/>
      <c r="B177" s="40" t="s">
        <v>30</v>
      </c>
      <c r="C177" s="141" t="s">
        <v>161</v>
      </c>
      <c r="D177" s="141"/>
      <c r="E177" s="32">
        <v>1</v>
      </c>
      <c r="F177" s="32">
        <v>0.8</v>
      </c>
      <c r="G177" s="32">
        <v>800</v>
      </c>
      <c r="H177" s="32">
        <f t="shared" si="60"/>
        <v>800</v>
      </c>
      <c r="I177" s="110">
        <f t="shared" si="61"/>
        <v>9600</v>
      </c>
      <c r="J177" s="232"/>
      <c r="K177" s="167"/>
    </row>
    <row r="178" spans="1:11" x14ac:dyDescent="0.2">
      <c r="A178" s="122">
        <v>2</v>
      </c>
      <c r="B178" s="60" t="s">
        <v>109</v>
      </c>
      <c r="C178" s="60"/>
      <c r="D178" s="60"/>
      <c r="E178" s="56">
        <f>E179</f>
        <v>1</v>
      </c>
      <c r="F178" s="57"/>
      <c r="G178" s="57"/>
      <c r="H178" s="56">
        <f>H179</f>
        <v>800</v>
      </c>
      <c r="I178" s="56">
        <f t="shared" si="51"/>
        <v>9600</v>
      </c>
      <c r="J178" s="232"/>
      <c r="K178" s="167"/>
    </row>
    <row r="179" spans="1:11" x14ac:dyDescent="0.2">
      <c r="A179" s="110"/>
      <c r="B179" s="195" t="s">
        <v>30</v>
      </c>
      <c r="C179" s="195" t="s">
        <v>291</v>
      </c>
      <c r="D179" s="199" t="s">
        <v>528</v>
      </c>
      <c r="E179" s="32">
        <v>1</v>
      </c>
      <c r="F179" s="32">
        <f t="shared" si="33"/>
        <v>0.8</v>
      </c>
      <c r="G179" s="32">
        <v>800</v>
      </c>
      <c r="H179" s="32">
        <f>E179*G179</f>
        <v>800</v>
      </c>
      <c r="I179" s="110">
        <f t="shared" si="51"/>
        <v>9600</v>
      </c>
      <c r="J179" s="232"/>
      <c r="K179" s="167"/>
    </row>
    <row r="180" spans="1:11" s="36" customFormat="1" ht="27" x14ac:dyDescent="0.2">
      <c r="A180" s="124" t="s">
        <v>39</v>
      </c>
      <c r="B180" s="41" t="s">
        <v>82</v>
      </c>
      <c r="C180" s="41"/>
      <c r="D180" s="41"/>
      <c r="E180" s="38">
        <f>E181+E192+E194+E198+E201+E204+E207+E210+E212</f>
        <v>25</v>
      </c>
      <c r="F180" s="39"/>
      <c r="G180" s="39"/>
      <c r="H180" s="38">
        <f>H181+H192+H194+H198+H201+H204+H207+H210+H212</f>
        <v>20100</v>
      </c>
      <c r="I180" s="38">
        <f>I181+I192+I194+I198+I201+I204+I207+I210+I212</f>
        <v>241200</v>
      </c>
      <c r="J180" s="232"/>
      <c r="K180" s="167"/>
    </row>
    <row r="181" spans="1:11" s="36" customFormat="1" x14ac:dyDescent="0.2">
      <c r="A181" s="120"/>
      <c r="B181" s="59" t="s">
        <v>38</v>
      </c>
      <c r="C181" s="59"/>
      <c r="D181" s="59"/>
      <c r="E181" s="56">
        <f>SUM(E182:E191)</f>
        <v>10</v>
      </c>
      <c r="F181" s="57"/>
      <c r="G181" s="57"/>
      <c r="H181" s="56">
        <f>SUM(H182:H191)</f>
        <v>8100</v>
      </c>
      <c r="I181" s="56">
        <f>SUM(I182:I191)</f>
        <v>97200</v>
      </c>
      <c r="J181" s="232"/>
      <c r="K181" s="167"/>
    </row>
    <row r="182" spans="1:11" x14ac:dyDescent="0.2">
      <c r="A182" s="121"/>
      <c r="B182" s="111" t="s">
        <v>28</v>
      </c>
      <c r="C182" s="111" t="s">
        <v>292</v>
      </c>
      <c r="D182" s="163" t="s">
        <v>529</v>
      </c>
      <c r="E182" s="32">
        <v>1</v>
      </c>
      <c r="F182" s="88">
        <f t="shared" ref="F182:F267" si="62">+G182/1000</f>
        <v>1.2</v>
      </c>
      <c r="G182" s="32">
        <v>1200</v>
      </c>
      <c r="H182" s="32">
        <f>E182*G182</f>
        <v>1200</v>
      </c>
      <c r="I182" s="110">
        <f t="shared" si="51"/>
        <v>14400</v>
      </c>
      <c r="J182" s="232"/>
      <c r="K182" s="167"/>
    </row>
    <row r="183" spans="1:11" x14ac:dyDescent="0.2">
      <c r="A183" s="121"/>
      <c r="B183" s="115" t="s">
        <v>31</v>
      </c>
      <c r="C183" s="140" t="s">
        <v>161</v>
      </c>
      <c r="D183" s="140"/>
      <c r="E183" s="32">
        <v>1</v>
      </c>
      <c r="F183" s="88">
        <f t="shared" si="62"/>
        <v>0.8</v>
      </c>
      <c r="G183" s="32">
        <v>800</v>
      </c>
      <c r="H183" s="32">
        <f>E183*G183</f>
        <v>800</v>
      </c>
      <c r="I183" s="110">
        <f t="shared" ref="I183" si="63">H183*12</f>
        <v>9600</v>
      </c>
      <c r="J183" s="232"/>
      <c r="K183" s="167"/>
    </row>
    <row r="184" spans="1:11" x14ac:dyDescent="0.2">
      <c r="A184" s="121"/>
      <c r="B184" s="40" t="s">
        <v>30</v>
      </c>
      <c r="C184" s="40" t="s">
        <v>293</v>
      </c>
      <c r="D184" s="163" t="s">
        <v>530</v>
      </c>
      <c r="E184" s="32">
        <v>1</v>
      </c>
      <c r="F184" s="32">
        <f t="shared" si="62"/>
        <v>0.8</v>
      </c>
      <c r="G184" s="32">
        <v>800</v>
      </c>
      <c r="H184" s="32">
        <f>E184*G184</f>
        <v>800</v>
      </c>
      <c r="I184" s="110">
        <f t="shared" si="51"/>
        <v>9600</v>
      </c>
      <c r="J184" s="232"/>
      <c r="K184" s="167"/>
    </row>
    <row r="185" spans="1:11" x14ac:dyDescent="0.3">
      <c r="A185" s="121"/>
      <c r="B185" s="40" t="s">
        <v>30</v>
      </c>
      <c r="C185" s="40" t="s">
        <v>294</v>
      </c>
      <c r="D185" s="162" t="s">
        <v>531</v>
      </c>
      <c r="E185" s="32">
        <v>1</v>
      </c>
      <c r="F185" s="32">
        <v>0.8</v>
      </c>
      <c r="G185" s="32">
        <v>800</v>
      </c>
      <c r="H185" s="32">
        <f t="shared" ref="H185:H189" si="64">E185*G185</f>
        <v>800</v>
      </c>
      <c r="I185" s="110">
        <f t="shared" ref="I185:I189" si="65">H185*12</f>
        <v>9600</v>
      </c>
      <c r="J185" s="232"/>
      <c r="K185" s="167"/>
    </row>
    <row r="186" spans="1:11" x14ac:dyDescent="0.3">
      <c r="A186" s="121"/>
      <c r="B186" s="40" t="s">
        <v>30</v>
      </c>
      <c r="C186" s="40" t="s">
        <v>295</v>
      </c>
      <c r="D186" s="162" t="s">
        <v>532</v>
      </c>
      <c r="E186" s="32">
        <v>1</v>
      </c>
      <c r="F186" s="32">
        <v>0.8</v>
      </c>
      <c r="G186" s="32">
        <v>800</v>
      </c>
      <c r="H186" s="32">
        <f t="shared" si="64"/>
        <v>800</v>
      </c>
      <c r="I186" s="110">
        <f t="shared" si="65"/>
        <v>9600</v>
      </c>
      <c r="J186" s="232"/>
      <c r="K186" s="167"/>
    </row>
    <row r="187" spans="1:11" x14ac:dyDescent="0.3">
      <c r="A187" s="121"/>
      <c r="B187" s="40" t="s">
        <v>30</v>
      </c>
      <c r="C187" s="40" t="s">
        <v>296</v>
      </c>
      <c r="D187" s="162" t="s">
        <v>533</v>
      </c>
      <c r="E187" s="32">
        <v>1</v>
      </c>
      <c r="F187" s="32">
        <v>0.8</v>
      </c>
      <c r="G187" s="32">
        <v>800</v>
      </c>
      <c r="H187" s="32">
        <f t="shared" si="64"/>
        <v>800</v>
      </c>
      <c r="I187" s="110">
        <f t="shared" si="65"/>
        <v>9600</v>
      </c>
      <c r="J187" s="232"/>
      <c r="K187" s="167"/>
    </row>
    <row r="188" spans="1:11" x14ac:dyDescent="0.3">
      <c r="A188" s="121"/>
      <c r="B188" s="40" t="s">
        <v>30</v>
      </c>
      <c r="C188" s="40" t="s">
        <v>297</v>
      </c>
      <c r="D188" s="162" t="s">
        <v>534</v>
      </c>
      <c r="E188" s="32">
        <v>1</v>
      </c>
      <c r="F188" s="32">
        <v>0.8</v>
      </c>
      <c r="G188" s="32">
        <v>800</v>
      </c>
      <c r="H188" s="32">
        <f t="shared" si="64"/>
        <v>800</v>
      </c>
      <c r="I188" s="110">
        <f t="shared" si="65"/>
        <v>9600</v>
      </c>
      <c r="J188" s="232"/>
      <c r="K188" s="167"/>
    </row>
    <row r="189" spans="1:11" x14ac:dyDescent="0.3">
      <c r="A189" s="121"/>
      <c r="B189" s="40" t="s">
        <v>30</v>
      </c>
      <c r="C189" s="40" t="s">
        <v>298</v>
      </c>
      <c r="D189" s="162" t="s">
        <v>535</v>
      </c>
      <c r="E189" s="32">
        <v>1</v>
      </c>
      <c r="F189" s="32">
        <v>0.8</v>
      </c>
      <c r="G189" s="32">
        <v>800</v>
      </c>
      <c r="H189" s="32">
        <f t="shared" si="64"/>
        <v>800</v>
      </c>
      <c r="I189" s="110">
        <f t="shared" si="65"/>
        <v>9600</v>
      </c>
      <c r="J189" s="232"/>
      <c r="K189" s="167"/>
    </row>
    <row r="190" spans="1:11" x14ac:dyDescent="0.2">
      <c r="A190" s="110"/>
      <c r="B190" s="34" t="s">
        <v>32</v>
      </c>
      <c r="C190" s="34" t="s">
        <v>299</v>
      </c>
      <c r="D190" s="157" t="s">
        <v>536</v>
      </c>
      <c r="E190" s="32">
        <f>1</f>
        <v>1</v>
      </c>
      <c r="F190" s="32">
        <f t="shared" si="62"/>
        <v>0.8</v>
      </c>
      <c r="G190" s="32">
        <v>800</v>
      </c>
      <c r="H190" s="32">
        <f>E190*G190</f>
        <v>800</v>
      </c>
      <c r="I190" s="110">
        <f t="shared" si="51"/>
        <v>9600</v>
      </c>
      <c r="J190" s="232"/>
      <c r="K190" s="167"/>
    </row>
    <row r="191" spans="1:11" x14ac:dyDescent="0.2">
      <c r="A191" s="110"/>
      <c r="B191" s="29" t="s">
        <v>15</v>
      </c>
      <c r="C191" s="138" t="s">
        <v>161</v>
      </c>
      <c r="D191" s="138"/>
      <c r="E191" s="32">
        <v>1</v>
      </c>
      <c r="F191" s="88">
        <f t="shared" si="62"/>
        <v>0.5</v>
      </c>
      <c r="G191" s="32">
        <v>500</v>
      </c>
      <c r="H191" s="32">
        <f>E191*G191</f>
        <v>500</v>
      </c>
      <c r="I191" s="110">
        <f t="shared" si="51"/>
        <v>6000</v>
      </c>
      <c r="J191" s="232"/>
      <c r="K191" s="167"/>
    </row>
    <row r="192" spans="1:11" s="36" customFormat="1" x14ac:dyDescent="0.2">
      <c r="A192" s="122">
        <v>1</v>
      </c>
      <c r="B192" s="51" t="s">
        <v>110</v>
      </c>
      <c r="C192" s="51"/>
      <c r="D192" s="51"/>
      <c r="E192" s="56">
        <f>E193</f>
        <v>1</v>
      </c>
      <c r="F192" s="57"/>
      <c r="G192" s="57"/>
      <c r="H192" s="56">
        <f>H193</f>
        <v>800</v>
      </c>
      <c r="I192" s="56">
        <f t="shared" si="51"/>
        <v>9600</v>
      </c>
      <c r="J192" s="232"/>
      <c r="K192" s="167"/>
    </row>
    <row r="193" spans="1:11" x14ac:dyDescent="0.2">
      <c r="A193" s="110"/>
      <c r="B193" s="40" t="s">
        <v>30</v>
      </c>
      <c r="C193" s="40" t="s">
        <v>300</v>
      </c>
      <c r="D193" s="163" t="s">
        <v>537</v>
      </c>
      <c r="E193" s="32">
        <v>1</v>
      </c>
      <c r="F193" s="32">
        <f t="shared" si="62"/>
        <v>0.8</v>
      </c>
      <c r="G193" s="32">
        <v>800</v>
      </c>
      <c r="H193" s="32">
        <f>E193*G193</f>
        <v>800</v>
      </c>
      <c r="I193" s="110">
        <f t="shared" si="51"/>
        <v>9600</v>
      </c>
      <c r="J193" s="232"/>
      <c r="K193" s="167"/>
    </row>
    <row r="194" spans="1:11" x14ac:dyDescent="0.2">
      <c r="A194" s="122">
        <v>2</v>
      </c>
      <c r="B194" s="61" t="s">
        <v>111</v>
      </c>
      <c r="C194" s="61"/>
      <c r="D194" s="61"/>
      <c r="E194" s="56">
        <f>SUM(E195:E197)</f>
        <v>3</v>
      </c>
      <c r="F194" s="57"/>
      <c r="G194" s="57"/>
      <c r="H194" s="56">
        <f>SUM(H195:H197)</f>
        <v>2400</v>
      </c>
      <c r="I194" s="56">
        <f t="shared" si="51"/>
        <v>28800</v>
      </c>
      <c r="J194" s="232"/>
      <c r="K194" s="167"/>
    </row>
    <row r="195" spans="1:11" x14ac:dyDescent="0.2">
      <c r="A195" s="110"/>
      <c r="B195" s="40" t="s">
        <v>30</v>
      </c>
      <c r="C195" s="40" t="s">
        <v>301</v>
      </c>
      <c r="D195" s="163" t="s">
        <v>538</v>
      </c>
      <c r="E195" s="32">
        <v>1</v>
      </c>
      <c r="F195" s="32">
        <f>+G195/1000</f>
        <v>0.8</v>
      </c>
      <c r="G195" s="32">
        <v>800</v>
      </c>
      <c r="H195" s="32">
        <f>E195*G195</f>
        <v>800</v>
      </c>
      <c r="I195" s="110">
        <f>H195*12</f>
        <v>9600</v>
      </c>
      <c r="J195" s="232"/>
      <c r="K195" s="167"/>
    </row>
    <row r="196" spans="1:11" x14ac:dyDescent="0.2">
      <c r="A196" s="110"/>
      <c r="B196" s="40" t="s">
        <v>30</v>
      </c>
      <c r="C196" s="40" t="s">
        <v>302</v>
      </c>
      <c r="D196" s="163" t="s">
        <v>539</v>
      </c>
      <c r="E196" s="32">
        <v>1</v>
      </c>
      <c r="F196" s="32">
        <v>0.8</v>
      </c>
      <c r="G196" s="32">
        <v>800</v>
      </c>
      <c r="H196" s="32">
        <f t="shared" ref="H196:H197" si="66">E196*G196</f>
        <v>800</v>
      </c>
      <c r="I196" s="110">
        <f t="shared" ref="I196:I197" si="67">H196*12</f>
        <v>9600</v>
      </c>
      <c r="J196" s="232"/>
      <c r="K196" s="167"/>
    </row>
    <row r="197" spans="1:11" x14ac:dyDescent="0.2">
      <c r="A197" s="110"/>
      <c r="B197" s="40" t="s">
        <v>30</v>
      </c>
      <c r="C197" s="40" t="s">
        <v>303</v>
      </c>
      <c r="D197" s="161" t="s">
        <v>540</v>
      </c>
      <c r="E197" s="32">
        <v>1</v>
      </c>
      <c r="F197" s="32">
        <v>0.8</v>
      </c>
      <c r="G197" s="32">
        <v>800</v>
      </c>
      <c r="H197" s="32">
        <f t="shared" si="66"/>
        <v>800</v>
      </c>
      <c r="I197" s="110">
        <f t="shared" si="67"/>
        <v>9600</v>
      </c>
      <c r="J197" s="232"/>
      <c r="K197" s="167"/>
    </row>
    <row r="198" spans="1:11" s="36" customFormat="1" x14ac:dyDescent="0.2">
      <c r="A198" s="122">
        <v>3</v>
      </c>
      <c r="B198" s="61" t="s">
        <v>112</v>
      </c>
      <c r="C198" s="61"/>
      <c r="D198" s="61"/>
      <c r="E198" s="56">
        <f>SUM(E199:E200)</f>
        <v>2</v>
      </c>
      <c r="F198" s="57"/>
      <c r="G198" s="57"/>
      <c r="H198" s="56">
        <f>SUM(H199:H200)</f>
        <v>1600</v>
      </c>
      <c r="I198" s="56">
        <f t="shared" si="51"/>
        <v>19200</v>
      </c>
      <c r="J198" s="232"/>
      <c r="K198" s="167"/>
    </row>
    <row r="199" spans="1:11" x14ac:dyDescent="0.2">
      <c r="A199" s="110"/>
      <c r="B199" s="40" t="s">
        <v>30</v>
      </c>
      <c r="C199" s="40" t="s">
        <v>304</v>
      </c>
      <c r="D199" s="163" t="s">
        <v>541</v>
      </c>
      <c r="E199" s="32">
        <v>1</v>
      </c>
      <c r="F199" s="32">
        <f t="shared" si="62"/>
        <v>0.8</v>
      </c>
      <c r="G199" s="32">
        <v>800</v>
      </c>
      <c r="H199" s="32">
        <f>E199*G199</f>
        <v>800</v>
      </c>
      <c r="I199" s="110">
        <f t="shared" si="51"/>
        <v>9600</v>
      </c>
      <c r="J199" s="232"/>
      <c r="K199" s="167"/>
    </row>
    <row r="200" spans="1:11" x14ac:dyDescent="0.2">
      <c r="A200" s="110"/>
      <c r="B200" s="40" t="s">
        <v>30</v>
      </c>
      <c r="C200" s="40" t="s">
        <v>305</v>
      </c>
      <c r="D200" s="163" t="s">
        <v>542</v>
      </c>
      <c r="E200" s="32">
        <v>1</v>
      </c>
      <c r="F200" s="32">
        <v>0.8</v>
      </c>
      <c r="G200" s="32">
        <v>800</v>
      </c>
      <c r="H200" s="32">
        <f>E200*G200</f>
        <v>800</v>
      </c>
      <c r="I200" s="110">
        <f t="shared" ref="I200" si="68">H200*12</f>
        <v>9600</v>
      </c>
      <c r="J200" s="232"/>
      <c r="K200" s="167"/>
    </row>
    <row r="201" spans="1:11" x14ac:dyDescent="0.2">
      <c r="A201" s="122">
        <v>4</v>
      </c>
      <c r="B201" s="51" t="s">
        <v>113</v>
      </c>
      <c r="C201" s="51"/>
      <c r="D201" s="51"/>
      <c r="E201" s="56">
        <f>SUM(E202:E203)</f>
        <v>2</v>
      </c>
      <c r="F201" s="57"/>
      <c r="G201" s="57"/>
      <c r="H201" s="56">
        <f>SUM(H202:H203)</f>
        <v>1600</v>
      </c>
      <c r="I201" s="56">
        <f t="shared" si="51"/>
        <v>19200</v>
      </c>
      <c r="J201" s="232"/>
      <c r="K201" s="167"/>
    </row>
    <row r="202" spans="1:11" x14ac:dyDescent="0.2">
      <c r="A202" s="110"/>
      <c r="B202" s="40" t="s">
        <v>30</v>
      </c>
      <c r="C202" s="40" t="s">
        <v>306</v>
      </c>
      <c r="D202" s="157" t="s">
        <v>543</v>
      </c>
      <c r="E202" s="32">
        <v>1</v>
      </c>
      <c r="F202" s="32">
        <f t="shared" si="62"/>
        <v>0.8</v>
      </c>
      <c r="G202" s="32">
        <v>800</v>
      </c>
      <c r="H202" s="35">
        <f>E202*G202</f>
        <v>800</v>
      </c>
      <c r="I202" s="110">
        <f t="shared" si="51"/>
        <v>9600</v>
      </c>
      <c r="J202" s="232"/>
      <c r="K202" s="167"/>
    </row>
    <row r="203" spans="1:11" x14ac:dyDescent="0.2">
      <c r="A203" s="110"/>
      <c r="B203" s="40" t="s">
        <v>30</v>
      </c>
      <c r="C203" s="40" t="s">
        <v>307</v>
      </c>
      <c r="D203" s="157" t="s">
        <v>544</v>
      </c>
      <c r="E203" s="32">
        <v>1</v>
      </c>
      <c r="F203" s="32">
        <v>0.8</v>
      </c>
      <c r="G203" s="32">
        <v>800</v>
      </c>
      <c r="H203" s="35">
        <f>E203*G203</f>
        <v>800</v>
      </c>
      <c r="I203" s="110">
        <f t="shared" ref="I203" si="69">H203*12</f>
        <v>9600</v>
      </c>
      <c r="J203" s="232"/>
      <c r="K203" s="167"/>
    </row>
    <row r="204" spans="1:11" s="36" customFormat="1" x14ac:dyDescent="0.2">
      <c r="A204" s="122">
        <v>5</v>
      </c>
      <c r="B204" s="55" t="s">
        <v>114</v>
      </c>
      <c r="C204" s="55"/>
      <c r="D204" s="55"/>
      <c r="E204" s="56">
        <f>SUM(E205:E206)</f>
        <v>2</v>
      </c>
      <c r="F204" s="57"/>
      <c r="G204" s="57"/>
      <c r="H204" s="56">
        <f>SUM(H205:H206)</f>
        <v>1600</v>
      </c>
      <c r="I204" s="56">
        <f t="shared" si="51"/>
        <v>19200</v>
      </c>
      <c r="J204" s="232"/>
      <c r="K204" s="167"/>
    </row>
    <row r="205" spans="1:11" x14ac:dyDescent="0.2">
      <c r="A205" s="110"/>
      <c r="B205" s="40" t="s">
        <v>30</v>
      </c>
      <c r="C205" s="40" t="s">
        <v>308</v>
      </c>
      <c r="D205" s="163" t="s">
        <v>545</v>
      </c>
      <c r="E205" s="32">
        <v>1</v>
      </c>
      <c r="F205" s="32">
        <f t="shared" si="62"/>
        <v>0.8</v>
      </c>
      <c r="G205" s="32">
        <v>800</v>
      </c>
      <c r="H205" s="32">
        <f>E205*G205</f>
        <v>800</v>
      </c>
      <c r="I205" s="110">
        <f t="shared" si="51"/>
        <v>9600</v>
      </c>
      <c r="J205" s="232"/>
      <c r="K205" s="167"/>
    </row>
    <row r="206" spans="1:11" x14ac:dyDescent="0.2">
      <c r="A206" s="110"/>
      <c r="B206" s="40" t="s">
        <v>30</v>
      </c>
      <c r="C206" s="40" t="s">
        <v>309</v>
      </c>
      <c r="D206" s="163" t="s">
        <v>546</v>
      </c>
      <c r="E206" s="32">
        <v>1</v>
      </c>
      <c r="F206" s="32">
        <v>0.8</v>
      </c>
      <c r="G206" s="32">
        <v>800</v>
      </c>
      <c r="H206" s="32">
        <f>E206*G206</f>
        <v>800</v>
      </c>
      <c r="I206" s="110">
        <f t="shared" ref="I206" si="70">H206*12</f>
        <v>9600</v>
      </c>
      <c r="J206" s="232"/>
      <c r="K206" s="167"/>
    </row>
    <row r="207" spans="1:11" s="36" customFormat="1" x14ac:dyDescent="0.2">
      <c r="A207" s="122">
        <v>6</v>
      </c>
      <c r="B207" s="60" t="s">
        <v>115</v>
      </c>
      <c r="C207" s="60"/>
      <c r="D207" s="60"/>
      <c r="E207" s="56">
        <f>SUM(E208:E209)</f>
        <v>2</v>
      </c>
      <c r="F207" s="57"/>
      <c r="G207" s="57"/>
      <c r="H207" s="56">
        <f>SUM(H208:H209)</f>
        <v>1600</v>
      </c>
      <c r="I207" s="56">
        <f t="shared" si="51"/>
        <v>19200</v>
      </c>
      <c r="J207" s="232"/>
      <c r="K207" s="167"/>
    </row>
    <row r="208" spans="1:11" x14ac:dyDescent="0.2">
      <c r="A208" s="110"/>
      <c r="B208" s="40" t="s">
        <v>30</v>
      </c>
      <c r="C208" s="40" t="s">
        <v>310</v>
      </c>
      <c r="D208" s="163" t="s">
        <v>547</v>
      </c>
      <c r="E208" s="32">
        <v>1</v>
      </c>
      <c r="F208" s="32">
        <f t="shared" si="62"/>
        <v>0.8</v>
      </c>
      <c r="G208" s="32">
        <v>800</v>
      </c>
      <c r="H208" s="32">
        <f>E208*G208</f>
        <v>800</v>
      </c>
      <c r="I208" s="110">
        <f t="shared" si="51"/>
        <v>9600</v>
      </c>
      <c r="J208" s="232"/>
      <c r="K208" s="167"/>
    </row>
    <row r="209" spans="1:11" x14ac:dyDescent="0.2">
      <c r="A209" s="110"/>
      <c r="B209" s="40" t="s">
        <v>30</v>
      </c>
      <c r="C209" s="40" t="s">
        <v>311</v>
      </c>
      <c r="D209" s="163" t="s">
        <v>548</v>
      </c>
      <c r="E209" s="32">
        <v>1</v>
      </c>
      <c r="F209" s="32">
        <v>0.8</v>
      </c>
      <c r="G209" s="32">
        <v>800</v>
      </c>
      <c r="H209" s="32">
        <f>E209*G209</f>
        <v>800</v>
      </c>
      <c r="I209" s="110">
        <f t="shared" ref="I209" si="71">H209*12</f>
        <v>9600</v>
      </c>
      <c r="J209" s="232"/>
      <c r="K209" s="167"/>
    </row>
    <row r="210" spans="1:11" s="36" customFormat="1" ht="15.75" customHeight="1" x14ac:dyDescent="0.2">
      <c r="A210" s="122">
        <v>7</v>
      </c>
      <c r="B210" s="51" t="s">
        <v>116</v>
      </c>
      <c r="C210" s="51"/>
      <c r="D210" s="51"/>
      <c r="E210" s="56">
        <f>E211</f>
        <v>1</v>
      </c>
      <c r="F210" s="57"/>
      <c r="G210" s="57"/>
      <c r="H210" s="56">
        <f>H211</f>
        <v>800</v>
      </c>
      <c r="I210" s="56">
        <f t="shared" si="51"/>
        <v>9600</v>
      </c>
      <c r="J210" s="232"/>
      <c r="K210" s="167"/>
    </row>
    <row r="211" spans="1:11" x14ac:dyDescent="0.2">
      <c r="A211" s="110"/>
      <c r="B211" s="40" t="s">
        <v>30</v>
      </c>
      <c r="C211" s="40" t="s">
        <v>312</v>
      </c>
      <c r="D211" s="158" t="s">
        <v>549</v>
      </c>
      <c r="E211" s="32">
        <v>1</v>
      </c>
      <c r="F211" s="32">
        <f t="shared" si="62"/>
        <v>0.8</v>
      </c>
      <c r="G211" s="32">
        <v>800</v>
      </c>
      <c r="H211" s="32">
        <f>E211*G211</f>
        <v>800</v>
      </c>
      <c r="I211" s="110">
        <f t="shared" si="51"/>
        <v>9600</v>
      </c>
      <c r="J211" s="232"/>
      <c r="K211" s="167"/>
    </row>
    <row r="212" spans="1:11" s="36" customFormat="1" x14ac:dyDescent="0.2">
      <c r="A212" s="122">
        <v>8</v>
      </c>
      <c r="B212" s="51" t="s">
        <v>117</v>
      </c>
      <c r="C212" s="51"/>
      <c r="D212" s="51"/>
      <c r="E212" s="56">
        <f>SUM(E213:E214)</f>
        <v>2</v>
      </c>
      <c r="F212" s="57"/>
      <c r="G212" s="57"/>
      <c r="H212" s="56">
        <f>SUM(H213:H214)</f>
        <v>1600</v>
      </c>
      <c r="I212" s="56">
        <f t="shared" si="51"/>
        <v>19200</v>
      </c>
      <c r="J212" s="232"/>
      <c r="K212" s="167"/>
    </row>
    <row r="213" spans="1:11" x14ac:dyDescent="0.2">
      <c r="A213" s="110"/>
      <c r="B213" s="40" t="s">
        <v>30</v>
      </c>
      <c r="C213" s="40" t="s">
        <v>313</v>
      </c>
      <c r="D213" s="157" t="s">
        <v>550</v>
      </c>
      <c r="E213" s="32">
        <v>1</v>
      </c>
      <c r="F213" s="32">
        <f t="shared" si="62"/>
        <v>0.8</v>
      </c>
      <c r="G213" s="32">
        <v>800</v>
      </c>
      <c r="H213" s="32">
        <f>E213*G213</f>
        <v>800</v>
      </c>
      <c r="I213" s="110">
        <f t="shared" si="51"/>
        <v>9600</v>
      </c>
      <c r="J213" s="232"/>
      <c r="K213" s="167"/>
    </row>
    <row r="214" spans="1:11" x14ac:dyDescent="0.2">
      <c r="A214" s="110"/>
      <c r="B214" s="40" t="s">
        <v>30</v>
      </c>
      <c r="C214" s="40" t="s">
        <v>314</v>
      </c>
      <c r="D214" s="157" t="s">
        <v>551</v>
      </c>
      <c r="E214" s="32">
        <v>1</v>
      </c>
      <c r="F214" s="32">
        <v>0.8</v>
      </c>
      <c r="G214" s="32">
        <v>800</v>
      </c>
      <c r="H214" s="32">
        <f>E214*G214</f>
        <v>800</v>
      </c>
      <c r="I214" s="110">
        <f t="shared" ref="I214" si="72">H214*12</f>
        <v>9600</v>
      </c>
      <c r="J214" s="232"/>
      <c r="K214" s="167"/>
    </row>
    <row r="215" spans="1:11" x14ac:dyDescent="0.2">
      <c r="A215" s="124" t="s">
        <v>41</v>
      </c>
      <c r="B215" s="41" t="s">
        <v>83</v>
      </c>
      <c r="C215" s="41"/>
      <c r="D215" s="41"/>
      <c r="E215" s="38">
        <f>E216+E233+E236+E239+E244+E249+E252+E256</f>
        <v>35</v>
      </c>
      <c r="F215" s="39"/>
      <c r="G215" s="39"/>
      <c r="H215" s="38">
        <f>H216+H233+H236+H239+H244+H249+H252+H256</f>
        <v>28300</v>
      </c>
      <c r="I215" s="38">
        <f>I216+I233+I236+I239+I244+I249+I252+I256</f>
        <v>339600</v>
      </c>
      <c r="J215" s="232"/>
      <c r="K215" s="167"/>
    </row>
    <row r="216" spans="1:11" x14ac:dyDescent="0.2">
      <c r="A216" s="120"/>
      <c r="B216" s="59" t="s">
        <v>40</v>
      </c>
      <c r="C216" s="59"/>
      <c r="D216" s="59"/>
      <c r="E216" s="56">
        <f>SUM(E217:E232)</f>
        <v>16</v>
      </c>
      <c r="F216" s="57"/>
      <c r="G216" s="57"/>
      <c r="H216" s="56">
        <f>SUM(H217:H232)</f>
        <v>13100</v>
      </c>
      <c r="I216" s="56">
        <f t="shared" si="51"/>
        <v>157200</v>
      </c>
      <c r="J216" s="232"/>
      <c r="K216" s="167"/>
    </row>
    <row r="217" spans="1:11" x14ac:dyDescent="0.2">
      <c r="A217" s="110"/>
      <c r="B217" s="29" t="s">
        <v>28</v>
      </c>
      <c r="C217" s="29" t="s">
        <v>316</v>
      </c>
      <c r="D217" s="158" t="s">
        <v>554</v>
      </c>
      <c r="E217" s="32">
        <v>1</v>
      </c>
      <c r="F217" s="88">
        <f t="shared" si="62"/>
        <v>1.2</v>
      </c>
      <c r="G217" s="32">
        <v>1200</v>
      </c>
      <c r="H217" s="32">
        <f>E217*G217</f>
        <v>1200</v>
      </c>
      <c r="I217" s="110">
        <f t="shared" si="51"/>
        <v>14400</v>
      </c>
      <c r="J217" s="232"/>
      <c r="K217" s="167"/>
    </row>
    <row r="218" spans="1:11" x14ac:dyDescent="0.2">
      <c r="A218" s="110"/>
      <c r="B218" s="29" t="s">
        <v>29</v>
      </c>
      <c r="C218" s="138" t="s">
        <v>161</v>
      </c>
      <c r="D218" s="158"/>
      <c r="E218" s="32">
        <v>1</v>
      </c>
      <c r="F218" s="88">
        <f t="shared" si="62"/>
        <v>1</v>
      </c>
      <c r="G218" s="32">
        <v>1000</v>
      </c>
      <c r="H218" s="32">
        <f>E218*G218</f>
        <v>1000</v>
      </c>
      <c r="I218" s="110">
        <f t="shared" ref="I218" si="73">H218*12</f>
        <v>12000</v>
      </c>
      <c r="J218" s="232"/>
      <c r="K218" s="167"/>
    </row>
    <row r="219" spans="1:11" x14ac:dyDescent="0.2">
      <c r="A219" s="110"/>
      <c r="B219" s="29" t="s">
        <v>31</v>
      </c>
      <c r="C219" s="138" t="s">
        <v>161</v>
      </c>
      <c r="D219" s="138"/>
      <c r="E219" s="32">
        <v>1</v>
      </c>
      <c r="F219" s="32">
        <f t="shared" si="62"/>
        <v>0.8</v>
      </c>
      <c r="G219" s="32">
        <v>800</v>
      </c>
      <c r="H219" s="32">
        <f>E219*G219</f>
        <v>800</v>
      </c>
      <c r="I219" s="110">
        <f t="shared" ref="I219" si="74">H219*12</f>
        <v>9600</v>
      </c>
      <c r="J219" s="232"/>
      <c r="K219" s="167"/>
    </row>
    <row r="220" spans="1:11" x14ac:dyDescent="0.2">
      <c r="A220" s="110"/>
      <c r="B220" s="40" t="s">
        <v>30</v>
      </c>
      <c r="C220" s="26" t="s">
        <v>317</v>
      </c>
      <c r="D220" s="158" t="s">
        <v>555</v>
      </c>
      <c r="E220" s="32">
        <v>1</v>
      </c>
      <c r="F220" s="32">
        <f t="shared" si="62"/>
        <v>0.8</v>
      </c>
      <c r="G220" s="32">
        <v>800</v>
      </c>
      <c r="H220" s="32">
        <f>E220*G220</f>
        <v>800</v>
      </c>
      <c r="I220" s="110">
        <f t="shared" si="51"/>
        <v>9600</v>
      </c>
      <c r="J220" s="232"/>
      <c r="K220" s="167"/>
    </row>
    <row r="221" spans="1:11" x14ac:dyDescent="0.2">
      <c r="A221" s="110"/>
      <c r="B221" s="40" t="s">
        <v>30</v>
      </c>
      <c r="C221" s="40" t="s">
        <v>318</v>
      </c>
      <c r="D221" s="158" t="s">
        <v>556</v>
      </c>
      <c r="E221" s="32">
        <v>1</v>
      </c>
      <c r="F221" s="32">
        <v>0.8</v>
      </c>
      <c r="G221" s="32">
        <v>800</v>
      </c>
      <c r="H221" s="32">
        <f t="shared" ref="H221:H230" si="75">E221*G221</f>
        <v>800</v>
      </c>
      <c r="I221" s="110">
        <f t="shared" ref="I221:I230" si="76">H221*12</f>
        <v>9600</v>
      </c>
      <c r="J221" s="232"/>
      <c r="K221" s="167"/>
    </row>
    <row r="222" spans="1:11" x14ac:dyDescent="0.2">
      <c r="A222" s="110"/>
      <c r="B222" s="40" t="s">
        <v>30</v>
      </c>
      <c r="C222" s="40" t="s">
        <v>319</v>
      </c>
      <c r="D222" s="158" t="s">
        <v>557</v>
      </c>
      <c r="E222" s="32">
        <v>1</v>
      </c>
      <c r="F222" s="32">
        <v>0.8</v>
      </c>
      <c r="G222" s="32">
        <v>800</v>
      </c>
      <c r="H222" s="32">
        <f t="shared" si="75"/>
        <v>800</v>
      </c>
      <c r="I222" s="110">
        <f t="shared" si="76"/>
        <v>9600</v>
      </c>
      <c r="J222" s="232"/>
      <c r="K222" s="167"/>
    </row>
    <row r="223" spans="1:11" x14ac:dyDescent="0.2">
      <c r="A223" s="110"/>
      <c r="B223" s="40" t="s">
        <v>30</v>
      </c>
      <c r="C223" s="40" t="s">
        <v>320</v>
      </c>
      <c r="D223" s="158" t="s">
        <v>558</v>
      </c>
      <c r="E223" s="32">
        <v>1</v>
      </c>
      <c r="F223" s="32">
        <v>0.8</v>
      </c>
      <c r="G223" s="32">
        <v>800</v>
      </c>
      <c r="H223" s="32">
        <f t="shared" si="75"/>
        <v>800</v>
      </c>
      <c r="I223" s="110">
        <f t="shared" si="76"/>
        <v>9600</v>
      </c>
      <c r="J223" s="232"/>
      <c r="K223" s="167"/>
    </row>
    <row r="224" spans="1:11" x14ac:dyDescent="0.2">
      <c r="A224" s="110"/>
      <c r="B224" s="40" t="s">
        <v>30</v>
      </c>
      <c r="C224" s="40" t="s">
        <v>321</v>
      </c>
      <c r="D224" s="158" t="s">
        <v>559</v>
      </c>
      <c r="E224" s="32">
        <v>1</v>
      </c>
      <c r="F224" s="32">
        <v>0.8</v>
      </c>
      <c r="G224" s="32">
        <v>800</v>
      </c>
      <c r="H224" s="32">
        <f t="shared" si="75"/>
        <v>800</v>
      </c>
      <c r="I224" s="110">
        <f t="shared" si="76"/>
        <v>9600</v>
      </c>
      <c r="J224" s="232"/>
      <c r="K224" s="167"/>
    </row>
    <row r="225" spans="1:12" x14ac:dyDescent="0.2">
      <c r="A225" s="110"/>
      <c r="B225" s="195" t="s">
        <v>30</v>
      </c>
      <c r="C225" s="195" t="s">
        <v>322</v>
      </c>
      <c r="D225" s="196" t="s">
        <v>560</v>
      </c>
      <c r="E225" s="197">
        <v>1</v>
      </c>
      <c r="F225" s="32">
        <v>0.8</v>
      </c>
      <c r="G225" s="32">
        <v>800</v>
      </c>
      <c r="H225" s="32">
        <f t="shared" si="75"/>
        <v>800</v>
      </c>
      <c r="I225" s="110">
        <f t="shared" si="76"/>
        <v>9600</v>
      </c>
      <c r="J225" s="232"/>
      <c r="K225" s="167"/>
    </row>
    <row r="226" spans="1:12" x14ac:dyDescent="0.2">
      <c r="A226" s="110"/>
      <c r="B226" s="40" t="s">
        <v>30</v>
      </c>
      <c r="C226" s="40" t="s">
        <v>323</v>
      </c>
      <c r="D226" s="158" t="s">
        <v>561</v>
      </c>
      <c r="E226" s="32">
        <v>1</v>
      </c>
      <c r="F226" s="32">
        <v>0.8</v>
      </c>
      <c r="G226" s="32">
        <v>800</v>
      </c>
      <c r="H226" s="32">
        <f t="shared" si="75"/>
        <v>800</v>
      </c>
      <c r="I226" s="110">
        <f t="shared" si="76"/>
        <v>9600</v>
      </c>
      <c r="J226" s="232"/>
      <c r="K226" s="167"/>
    </row>
    <row r="227" spans="1:12" x14ac:dyDescent="0.2">
      <c r="A227" s="110"/>
      <c r="B227" s="40" t="s">
        <v>30</v>
      </c>
      <c r="C227" s="40" t="s">
        <v>324</v>
      </c>
      <c r="D227" s="158" t="s">
        <v>562</v>
      </c>
      <c r="E227" s="32">
        <v>1</v>
      </c>
      <c r="F227" s="32">
        <v>0.8</v>
      </c>
      <c r="G227" s="32">
        <v>800</v>
      </c>
      <c r="H227" s="32">
        <f t="shared" si="75"/>
        <v>800</v>
      </c>
      <c r="I227" s="110">
        <f t="shared" si="76"/>
        <v>9600</v>
      </c>
      <c r="J227" s="232"/>
      <c r="K227" s="167"/>
    </row>
    <row r="228" spans="1:12" x14ac:dyDescent="0.2">
      <c r="A228" s="110"/>
      <c r="B228" s="40" t="s">
        <v>30</v>
      </c>
      <c r="C228" s="40" t="s">
        <v>325</v>
      </c>
      <c r="D228" s="158" t="s">
        <v>563</v>
      </c>
      <c r="E228" s="32">
        <v>1</v>
      </c>
      <c r="F228" s="32">
        <v>0.8</v>
      </c>
      <c r="G228" s="32">
        <v>800</v>
      </c>
      <c r="H228" s="32">
        <f t="shared" si="75"/>
        <v>800</v>
      </c>
      <c r="I228" s="110">
        <f t="shared" si="76"/>
        <v>9600</v>
      </c>
      <c r="J228" s="232"/>
      <c r="K228" s="167"/>
    </row>
    <row r="229" spans="1:12" x14ac:dyDescent="0.2">
      <c r="A229" s="110"/>
      <c r="B229" s="40" t="s">
        <v>30</v>
      </c>
      <c r="C229" s="40" t="s">
        <v>326</v>
      </c>
      <c r="D229" s="157" t="s">
        <v>564</v>
      </c>
      <c r="E229" s="32">
        <v>1</v>
      </c>
      <c r="F229" s="32">
        <v>0.8</v>
      </c>
      <c r="G229" s="32">
        <v>800</v>
      </c>
      <c r="H229" s="32">
        <f t="shared" si="75"/>
        <v>800</v>
      </c>
      <c r="I229" s="110">
        <f t="shared" si="76"/>
        <v>9600</v>
      </c>
      <c r="J229" s="232"/>
      <c r="K229" s="167"/>
    </row>
    <row r="230" spans="1:12" x14ac:dyDescent="0.2">
      <c r="A230" s="110"/>
      <c r="B230" s="40" t="s">
        <v>30</v>
      </c>
      <c r="C230" s="40" t="s">
        <v>327</v>
      </c>
      <c r="D230" s="157" t="s">
        <v>565</v>
      </c>
      <c r="E230" s="32">
        <v>1</v>
      </c>
      <c r="F230" s="32">
        <v>0.8</v>
      </c>
      <c r="G230" s="32">
        <v>800</v>
      </c>
      <c r="H230" s="32">
        <f t="shared" si="75"/>
        <v>800</v>
      </c>
      <c r="I230" s="110">
        <f t="shared" si="76"/>
        <v>9600</v>
      </c>
      <c r="J230" s="232"/>
      <c r="K230" s="167"/>
    </row>
    <row r="231" spans="1:12" x14ac:dyDescent="0.2">
      <c r="A231" s="110"/>
      <c r="B231" s="29" t="s">
        <v>32</v>
      </c>
      <c r="C231" s="29" t="s">
        <v>328</v>
      </c>
      <c r="D231" s="158" t="s">
        <v>552</v>
      </c>
      <c r="E231" s="32">
        <v>1</v>
      </c>
      <c r="F231" s="32">
        <v>0.8</v>
      </c>
      <c r="G231" s="32">
        <v>800</v>
      </c>
      <c r="H231" s="32">
        <f t="shared" ref="H231" si="77">E231*G231</f>
        <v>800</v>
      </c>
      <c r="I231" s="110">
        <f t="shared" ref="I231" si="78">H231*12</f>
        <v>9600</v>
      </c>
      <c r="J231" s="232"/>
      <c r="K231" s="167"/>
    </row>
    <row r="232" spans="1:12" x14ac:dyDescent="0.2">
      <c r="A232" s="110"/>
      <c r="B232" s="29" t="s">
        <v>15</v>
      </c>
      <c r="C232" s="29" t="s">
        <v>315</v>
      </c>
      <c r="D232" s="158" t="s">
        <v>553</v>
      </c>
      <c r="E232" s="32">
        <v>1</v>
      </c>
      <c r="F232" s="88">
        <f t="shared" si="62"/>
        <v>0.5</v>
      </c>
      <c r="G232" s="32">
        <v>500</v>
      </c>
      <c r="H232" s="32">
        <f>E232*G232</f>
        <v>500</v>
      </c>
      <c r="I232" s="110">
        <f t="shared" si="51"/>
        <v>6000</v>
      </c>
      <c r="J232" s="232"/>
      <c r="K232" s="167"/>
      <c r="L232" s="136" t="s">
        <v>266</v>
      </c>
    </row>
    <row r="233" spans="1:12" x14ac:dyDescent="0.2">
      <c r="A233" s="122">
        <v>1</v>
      </c>
      <c r="B233" s="60" t="s">
        <v>118</v>
      </c>
      <c r="C233" s="60"/>
      <c r="D233" s="60"/>
      <c r="E233" s="56">
        <f>SUM(E234:E235)</f>
        <v>2</v>
      </c>
      <c r="F233" s="57"/>
      <c r="G233" s="57"/>
      <c r="H233" s="56">
        <f>SUM(H234:H235)</f>
        <v>1600</v>
      </c>
      <c r="I233" s="56">
        <f t="shared" si="51"/>
        <v>19200</v>
      </c>
      <c r="J233" s="232"/>
      <c r="K233" s="167"/>
    </row>
    <row r="234" spans="1:12" x14ac:dyDescent="0.2">
      <c r="A234" s="110"/>
      <c r="B234" s="40" t="s">
        <v>30</v>
      </c>
      <c r="C234" s="40" t="s">
        <v>329</v>
      </c>
      <c r="D234" s="40"/>
      <c r="E234" s="32">
        <v>1</v>
      </c>
      <c r="F234" s="32">
        <f t="shared" si="62"/>
        <v>0.8</v>
      </c>
      <c r="G234" s="32">
        <v>800</v>
      </c>
      <c r="H234" s="32">
        <f>E234*G234</f>
        <v>800</v>
      </c>
      <c r="I234" s="110">
        <f t="shared" ref="I234:I314" si="79">H234*12</f>
        <v>9600</v>
      </c>
      <c r="J234" s="232"/>
      <c r="K234" s="167"/>
    </row>
    <row r="235" spans="1:12" x14ac:dyDescent="0.2">
      <c r="A235" s="110"/>
      <c r="B235" s="40" t="s">
        <v>30</v>
      </c>
      <c r="C235" s="145" t="s">
        <v>404</v>
      </c>
      <c r="D235" s="158" t="s">
        <v>566</v>
      </c>
      <c r="E235" s="32">
        <v>1</v>
      </c>
      <c r="F235" s="32">
        <v>0.8</v>
      </c>
      <c r="G235" s="32">
        <v>800</v>
      </c>
      <c r="H235" s="32">
        <f>E235*G235</f>
        <v>800</v>
      </c>
      <c r="I235" s="110">
        <f t="shared" ref="I235" si="80">H235*12</f>
        <v>9600</v>
      </c>
      <c r="J235" s="232"/>
      <c r="K235" s="167"/>
    </row>
    <row r="236" spans="1:12" x14ac:dyDescent="0.2">
      <c r="A236" s="122">
        <v>2</v>
      </c>
      <c r="B236" s="61" t="s">
        <v>119</v>
      </c>
      <c r="C236" s="61"/>
      <c r="D236" s="61"/>
      <c r="E236" s="56">
        <f>SUM(E237:E238)</f>
        <v>2</v>
      </c>
      <c r="F236" s="57"/>
      <c r="G236" s="57"/>
      <c r="H236" s="56">
        <f>SUM(H237:H238)</f>
        <v>1600</v>
      </c>
      <c r="I236" s="56">
        <f t="shared" si="79"/>
        <v>19200</v>
      </c>
      <c r="J236" s="232"/>
      <c r="K236" s="167"/>
    </row>
    <row r="237" spans="1:12" x14ac:dyDescent="0.2">
      <c r="A237" s="110"/>
      <c r="B237" s="40" t="s">
        <v>30</v>
      </c>
      <c r="C237" s="141" t="s">
        <v>161</v>
      </c>
      <c r="D237" s="141"/>
      <c r="E237" s="32">
        <v>1</v>
      </c>
      <c r="F237" s="32">
        <f t="shared" si="62"/>
        <v>0.8</v>
      </c>
      <c r="G237" s="32">
        <v>800</v>
      </c>
      <c r="H237" s="32">
        <f>E237*G237</f>
        <v>800</v>
      </c>
      <c r="I237" s="110">
        <f t="shared" si="79"/>
        <v>9600</v>
      </c>
      <c r="J237" s="232"/>
      <c r="K237" s="167"/>
    </row>
    <row r="238" spans="1:12" x14ac:dyDescent="0.2">
      <c r="A238" s="110"/>
      <c r="B238" s="40" t="s">
        <v>30</v>
      </c>
      <c r="C238" s="145" t="s">
        <v>567</v>
      </c>
      <c r="D238" s="158" t="s">
        <v>568</v>
      </c>
      <c r="E238" s="32">
        <v>1</v>
      </c>
      <c r="F238" s="32">
        <v>0.8</v>
      </c>
      <c r="G238" s="32">
        <v>800</v>
      </c>
      <c r="H238" s="32">
        <f>E238*G238</f>
        <v>800</v>
      </c>
      <c r="I238" s="110">
        <f t="shared" ref="I238" si="81">H238*12</f>
        <v>9600</v>
      </c>
      <c r="J238" s="232"/>
      <c r="K238" s="167"/>
    </row>
    <row r="239" spans="1:12" x14ac:dyDescent="0.2">
      <c r="A239" s="122">
        <v>3</v>
      </c>
      <c r="B239" s="61" t="s">
        <v>120</v>
      </c>
      <c r="C239" s="61"/>
      <c r="D239" s="61"/>
      <c r="E239" s="56">
        <f>SUM(E240:E243)</f>
        <v>4</v>
      </c>
      <c r="F239" s="57"/>
      <c r="G239" s="57"/>
      <c r="H239" s="56">
        <f>SUM(H240:H243)</f>
        <v>3200</v>
      </c>
      <c r="I239" s="56">
        <f t="shared" si="79"/>
        <v>38400</v>
      </c>
      <c r="J239" s="232"/>
      <c r="K239" s="167"/>
    </row>
    <row r="240" spans="1:12" x14ac:dyDescent="0.2">
      <c r="A240" s="110"/>
      <c r="B240" s="40" t="s">
        <v>30</v>
      </c>
      <c r="C240" s="40" t="s">
        <v>330</v>
      </c>
      <c r="D240" s="157" t="s">
        <v>569</v>
      </c>
      <c r="E240" s="32">
        <v>1</v>
      </c>
      <c r="F240" s="32">
        <f t="shared" si="62"/>
        <v>0.8</v>
      </c>
      <c r="G240" s="32">
        <v>800</v>
      </c>
      <c r="H240" s="32">
        <f>E240*G240</f>
        <v>800</v>
      </c>
      <c r="I240" s="110">
        <f t="shared" si="79"/>
        <v>9600</v>
      </c>
      <c r="J240" s="232"/>
      <c r="K240" s="167"/>
    </row>
    <row r="241" spans="1:11" x14ac:dyDescent="0.2">
      <c r="A241" s="110"/>
      <c r="B241" s="40" t="s">
        <v>30</v>
      </c>
      <c r="C241" s="40" t="s">
        <v>331</v>
      </c>
      <c r="D241" s="158" t="s">
        <v>570</v>
      </c>
      <c r="E241" s="32">
        <v>1</v>
      </c>
      <c r="F241" s="32">
        <v>0.8</v>
      </c>
      <c r="G241" s="32">
        <v>800</v>
      </c>
      <c r="H241" s="32">
        <f t="shared" ref="H241:H243" si="82">E241*G241</f>
        <v>800</v>
      </c>
      <c r="I241" s="110">
        <f t="shared" ref="I241:I243" si="83">H241*12</f>
        <v>9600</v>
      </c>
      <c r="J241" s="232"/>
      <c r="K241" s="167"/>
    </row>
    <row r="242" spans="1:11" x14ac:dyDescent="0.3">
      <c r="A242" s="110"/>
      <c r="B242" s="40" t="s">
        <v>30</v>
      </c>
      <c r="C242" s="40" t="s">
        <v>332</v>
      </c>
      <c r="D242" s="162" t="s">
        <v>571</v>
      </c>
      <c r="E242" s="32">
        <v>1</v>
      </c>
      <c r="F242" s="32">
        <v>0.8</v>
      </c>
      <c r="G242" s="32">
        <v>800</v>
      </c>
      <c r="H242" s="32">
        <f t="shared" si="82"/>
        <v>800</v>
      </c>
      <c r="I242" s="110">
        <f t="shared" si="83"/>
        <v>9600</v>
      </c>
      <c r="J242" s="232"/>
      <c r="K242" s="167"/>
    </row>
    <row r="243" spans="1:11" x14ac:dyDescent="0.2">
      <c r="A243" s="110"/>
      <c r="B243" s="40" t="s">
        <v>30</v>
      </c>
      <c r="C243" s="141" t="s">
        <v>161</v>
      </c>
      <c r="D243" s="141"/>
      <c r="E243" s="32">
        <v>1</v>
      </c>
      <c r="F243" s="32">
        <v>0.8</v>
      </c>
      <c r="G243" s="32">
        <v>800</v>
      </c>
      <c r="H243" s="32">
        <f t="shared" si="82"/>
        <v>800</v>
      </c>
      <c r="I243" s="110">
        <f t="shared" si="83"/>
        <v>9600</v>
      </c>
      <c r="J243" s="232"/>
      <c r="K243" s="167"/>
    </row>
    <row r="244" spans="1:11" x14ac:dyDescent="0.2">
      <c r="A244" s="122">
        <v>4</v>
      </c>
      <c r="B244" s="61" t="s">
        <v>121</v>
      </c>
      <c r="C244" s="61"/>
      <c r="D244" s="61"/>
      <c r="E244" s="56">
        <f>SUM(E245:E248)</f>
        <v>4</v>
      </c>
      <c r="F244" s="57"/>
      <c r="G244" s="57"/>
      <c r="H244" s="56">
        <f>SUM(H245:H248)</f>
        <v>3200</v>
      </c>
      <c r="I244" s="56">
        <f t="shared" si="79"/>
        <v>38400</v>
      </c>
      <c r="J244" s="232"/>
      <c r="K244" s="167"/>
    </row>
    <row r="245" spans="1:11" x14ac:dyDescent="0.2">
      <c r="A245" s="110"/>
      <c r="B245" s="40" t="s">
        <v>30</v>
      </c>
      <c r="C245" s="40" t="s">
        <v>333</v>
      </c>
      <c r="D245" s="158">
        <v>40001000742</v>
      </c>
      <c r="E245" s="32">
        <v>1</v>
      </c>
      <c r="F245" s="32">
        <f t="shared" si="62"/>
        <v>0.8</v>
      </c>
      <c r="G245" s="32">
        <v>800</v>
      </c>
      <c r="H245" s="32">
        <f>E245*G245</f>
        <v>800</v>
      </c>
      <c r="I245" s="110">
        <f t="shared" si="79"/>
        <v>9600</v>
      </c>
      <c r="J245" s="232"/>
      <c r="K245" s="167"/>
    </row>
    <row r="246" spans="1:11" x14ac:dyDescent="0.2">
      <c r="A246" s="110"/>
      <c r="B246" s="40" t="s">
        <v>30</v>
      </c>
      <c r="C246" s="141" t="s">
        <v>161</v>
      </c>
      <c r="D246" s="141"/>
      <c r="E246" s="32">
        <v>1</v>
      </c>
      <c r="F246" s="32">
        <v>0.8</v>
      </c>
      <c r="G246" s="32">
        <v>800</v>
      </c>
      <c r="H246" s="32">
        <f t="shared" ref="H246:H248" si="84">E246*G246</f>
        <v>800</v>
      </c>
      <c r="I246" s="110">
        <f t="shared" ref="I246:I248" si="85">H246*12</f>
        <v>9600</v>
      </c>
      <c r="J246" s="232"/>
      <c r="K246" s="167"/>
    </row>
    <row r="247" spans="1:11" x14ac:dyDescent="0.2">
      <c r="A247" s="110"/>
      <c r="B247" s="40" t="s">
        <v>30</v>
      </c>
      <c r="C247" s="141" t="s">
        <v>161</v>
      </c>
      <c r="D247" s="141"/>
      <c r="E247" s="32">
        <v>1</v>
      </c>
      <c r="F247" s="32">
        <v>0.8</v>
      </c>
      <c r="G247" s="32">
        <v>800</v>
      </c>
      <c r="H247" s="32">
        <f t="shared" si="84"/>
        <v>800</v>
      </c>
      <c r="I247" s="110">
        <f t="shared" si="85"/>
        <v>9600</v>
      </c>
      <c r="J247" s="232"/>
      <c r="K247" s="167"/>
    </row>
    <row r="248" spans="1:11" x14ac:dyDescent="0.2">
      <c r="A248" s="110"/>
      <c r="B248" s="40" t="s">
        <v>30</v>
      </c>
      <c r="C248" s="141" t="s">
        <v>161</v>
      </c>
      <c r="D248" s="141"/>
      <c r="E248" s="32">
        <v>1</v>
      </c>
      <c r="F248" s="32">
        <v>0.8</v>
      </c>
      <c r="G248" s="32">
        <v>800</v>
      </c>
      <c r="H248" s="32">
        <f t="shared" si="84"/>
        <v>800</v>
      </c>
      <c r="I248" s="110">
        <f t="shared" si="85"/>
        <v>9600</v>
      </c>
      <c r="J248" s="232"/>
      <c r="K248" s="167"/>
    </row>
    <row r="249" spans="1:11" x14ac:dyDescent="0.2">
      <c r="A249" s="122">
        <v>5</v>
      </c>
      <c r="B249" s="60" t="s">
        <v>122</v>
      </c>
      <c r="C249" s="60"/>
      <c r="D249" s="60"/>
      <c r="E249" s="56">
        <f>SUM(E250:E251)</f>
        <v>2</v>
      </c>
      <c r="F249" s="57"/>
      <c r="G249" s="57"/>
      <c r="H249" s="56">
        <f>SUM(H250:H251)</f>
        <v>1600</v>
      </c>
      <c r="I249" s="56">
        <f t="shared" si="79"/>
        <v>19200</v>
      </c>
      <c r="J249" s="232"/>
      <c r="K249" s="167"/>
    </row>
    <row r="250" spans="1:11" x14ac:dyDescent="0.2">
      <c r="A250" s="110"/>
      <c r="B250" s="40" t="s">
        <v>30</v>
      </c>
      <c r="C250" s="40" t="s">
        <v>334</v>
      </c>
      <c r="D250" s="158" t="s">
        <v>572</v>
      </c>
      <c r="E250" s="32">
        <v>1</v>
      </c>
      <c r="F250" s="32">
        <f t="shared" si="62"/>
        <v>0.8</v>
      </c>
      <c r="G250" s="32">
        <v>800</v>
      </c>
      <c r="H250" s="32">
        <f>E250*G250</f>
        <v>800</v>
      </c>
      <c r="I250" s="110">
        <f t="shared" si="79"/>
        <v>9600</v>
      </c>
      <c r="J250" s="232"/>
      <c r="K250" s="167"/>
    </row>
    <row r="251" spans="1:11" x14ac:dyDescent="0.2">
      <c r="A251" s="110"/>
      <c r="B251" s="40" t="s">
        <v>30</v>
      </c>
      <c r="C251" s="40" t="s">
        <v>335</v>
      </c>
      <c r="D251" s="158" t="s">
        <v>573</v>
      </c>
      <c r="E251" s="32">
        <v>1</v>
      </c>
      <c r="F251" s="32">
        <v>0.8</v>
      </c>
      <c r="G251" s="32">
        <v>800</v>
      </c>
      <c r="H251" s="32">
        <f>E251*G251</f>
        <v>800</v>
      </c>
      <c r="I251" s="110">
        <f t="shared" ref="I251" si="86">H251*12</f>
        <v>9600</v>
      </c>
      <c r="J251" s="232"/>
      <c r="K251" s="167"/>
    </row>
    <row r="252" spans="1:11" x14ac:dyDescent="0.2">
      <c r="A252" s="122">
        <v>6</v>
      </c>
      <c r="B252" s="60" t="s">
        <v>123</v>
      </c>
      <c r="C252" s="60"/>
      <c r="D252" s="60"/>
      <c r="E252" s="56">
        <f>SUM(E253:E255)</f>
        <v>3</v>
      </c>
      <c r="F252" s="57"/>
      <c r="G252" s="57"/>
      <c r="H252" s="56">
        <f>SUM(H253:H255)</f>
        <v>2400</v>
      </c>
      <c r="I252" s="56">
        <f t="shared" si="79"/>
        <v>28800</v>
      </c>
      <c r="J252" s="232"/>
      <c r="K252" s="167"/>
    </row>
    <row r="253" spans="1:11" x14ac:dyDescent="0.2">
      <c r="A253" s="110"/>
      <c r="B253" s="40" t="s">
        <v>30</v>
      </c>
      <c r="C253" s="40" t="s">
        <v>336</v>
      </c>
      <c r="D253" s="158" t="s">
        <v>574</v>
      </c>
      <c r="E253" s="32">
        <v>1</v>
      </c>
      <c r="F253" s="32">
        <f t="shared" si="62"/>
        <v>0.8</v>
      </c>
      <c r="G253" s="32">
        <v>800</v>
      </c>
      <c r="H253" s="32">
        <f>E253*G253</f>
        <v>800</v>
      </c>
      <c r="I253" s="110">
        <f t="shared" si="79"/>
        <v>9600</v>
      </c>
      <c r="J253" s="232"/>
      <c r="K253" s="167"/>
    </row>
    <row r="254" spans="1:11" x14ac:dyDescent="0.2">
      <c r="A254" s="110"/>
      <c r="B254" s="40" t="s">
        <v>30</v>
      </c>
      <c r="C254" s="40" t="s">
        <v>405</v>
      </c>
      <c r="D254" s="158">
        <v>25001046882</v>
      </c>
      <c r="E254" s="32">
        <v>1</v>
      </c>
      <c r="F254" s="32">
        <v>0.8</v>
      </c>
      <c r="G254" s="32">
        <v>800</v>
      </c>
      <c r="H254" s="32">
        <f t="shared" ref="H254:H255" si="87">E254*G254</f>
        <v>800</v>
      </c>
      <c r="I254" s="110">
        <f t="shared" ref="I254:I255" si="88">H254*12</f>
        <v>9600</v>
      </c>
      <c r="J254" s="232"/>
      <c r="K254" s="167"/>
    </row>
    <row r="255" spans="1:11" x14ac:dyDescent="0.2">
      <c r="A255" s="110"/>
      <c r="B255" s="40" t="s">
        <v>30</v>
      </c>
      <c r="C255" s="40" t="s">
        <v>337</v>
      </c>
      <c r="D255" s="158" t="s">
        <v>575</v>
      </c>
      <c r="E255" s="32">
        <v>1</v>
      </c>
      <c r="F255" s="32">
        <v>0.8</v>
      </c>
      <c r="G255" s="32">
        <v>800</v>
      </c>
      <c r="H255" s="32">
        <f t="shared" si="87"/>
        <v>800</v>
      </c>
      <c r="I255" s="110">
        <f t="shared" si="88"/>
        <v>9600</v>
      </c>
      <c r="J255" s="232"/>
      <c r="K255" s="167"/>
    </row>
    <row r="256" spans="1:11" x14ac:dyDescent="0.2">
      <c r="A256" s="122">
        <v>7</v>
      </c>
      <c r="B256" s="61" t="s">
        <v>124</v>
      </c>
      <c r="C256" s="61"/>
      <c r="D256" s="61"/>
      <c r="E256" s="56">
        <f>SUM(E257:E258)</f>
        <v>2</v>
      </c>
      <c r="F256" s="57"/>
      <c r="G256" s="57"/>
      <c r="H256" s="56">
        <f>SUM(H257:H258)</f>
        <v>1600</v>
      </c>
      <c r="I256" s="56">
        <f t="shared" si="79"/>
        <v>19200</v>
      </c>
      <c r="J256" s="232"/>
      <c r="K256" s="167"/>
    </row>
    <row r="257" spans="1:12" x14ac:dyDescent="0.2">
      <c r="A257" s="110"/>
      <c r="B257" s="40" t="s">
        <v>30</v>
      </c>
      <c r="C257" s="40" t="s">
        <v>406</v>
      </c>
      <c r="D257" s="158" t="s">
        <v>576</v>
      </c>
      <c r="E257" s="32">
        <v>1</v>
      </c>
      <c r="F257" s="32">
        <f t="shared" si="62"/>
        <v>0.8</v>
      </c>
      <c r="G257" s="32">
        <v>800</v>
      </c>
      <c r="H257" s="32">
        <f>E257*G257</f>
        <v>800</v>
      </c>
      <c r="I257" s="110">
        <f t="shared" si="79"/>
        <v>9600</v>
      </c>
      <c r="J257" s="232"/>
      <c r="K257" s="167"/>
    </row>
    <row r="258" spans="1:12" x14ac:dyDescent="0.2">
      <c r="A258" s="110"/>
      <c r="B258" s="40" t="s">
        <v>30</v>
      </c>
      <c r="C258" s="141" t="s">
        <v>161</v>
      </c>
      <c r="D258" s="141"/>
      <c r="E258" s="32">
        <v>1</v>
      </c>
      <c r="F258" s="32">
        <v>0.8</v>
      </c>
      <c r="G258" s="32">
        <v>800</v>
      </c>
      <c r="H258" s="32">
        <f>E258*G258</f>
        <v>800</v>
      </c>
      <c r="I258" s="110">
        <f t="shared" ref="I258" si="89">H258*12</f>
        <v>9600</v>
      </c>
      <c r="J258" s="232"/>
      <c r="K258" s="167"/>
    </row>
    <row r="259" spans="1:12" s="36" customFormat="1" ht="27" x14ac:dyDescent="0.2">
      <c r="A259" s="124" t="s">
        <v>43</v>
      </c>
      <c r="B259" s="41" t="s">
        <v>84</v>
      </c>
      <c r="C259" s="41"/>
      <c r="D259" s="41"/>
      <c r="E259" s="44">
        <f>E260+E268+E270+E273+E276+E279</f>
        <v>16</v>
      </c>
      <c r="F259" s="39"/>
      <c r="G259" s="44"/>
      <c r="H259" s="44">
        <f>H260+H268+H270+H273+H276+H279</f>
        <v>12800</v>
      </c>
      <c r="I259" s="44">
        <f>I260+I268+I270+I273+I276+I279</f>
        <v>153600</v>
      </c>
      <c r="J259" s="232"/>
      <c r="K259" s="167"/>
    </row>
    <row r="260" spans="1:12" s="36" customFormat="1" x14ac:dyDescent="0.2">
      <c r="A260" s="120"/>
      <c r="B260" s="59" t="s">
        <v>42</v>
      </c>
      <c r="C260" s="59"/>
      <c r="D260" s="59"/>
      <c r="E260" s="62">
        <f>SUM(E261:E267)</f>
        <v>7</v>
      </c>
      <c r="F260" s="57"/>
      <c r="G260" s="62"/>
      <c r="H260" s="62">
        <f>SUM(H261:H267)</f>
        <v>5600</v>
      </c>
      <c r="I260" s="62">
        <f t="shared" si="79"/>
        <v>67200</v>
      </c>
      <c r="J260" s="232"/>
      <c r="K260" s="167"/>
    </row>
    <row r="261" spans="1:12" x14ac:dyDescent="0.2">
      <c r="A261" s="121"/>
      <c r="B261" s="115" t="s">
        <v>28</v>
      </c>
      <c r="C261" s="115" t="s">
        <v>578</v>
      </c>
      <c r="D261" s="163" t="s">
        <v>577</v>
      </c>
      <c r="E261" s="108">
        <v>1</v>
      </c>
      <c r="F261" s="114">
        <f t="shared" si="62"/>
        <v>1.1000000000000001</v>
      </c>
      <c r="G261" s="108">
        <v>1100</v>
      </c>
      <c r="H261" s="108">
        <f>E261*G261</f>
        <v>1100</v>
      </c>
      <c r="I261" s="110">
        <f t="shared" ref="I261" si="90">H261*12</f>
        <v>13200</v>
      </c>
      <c r="J261" s="232"/>
      <c r="K261" s="167"/>
    </row>
    <row r="262" spans="1:12" x14ac:dyDescent="0.2">
      <c r="A262" s="121"/>
      <c r="B262" s="115" t="s">
        <v>31</v>
      </c>
      <c r="C262" s="140" t="s">
        <v>161</v>
      </c>
      <c r="D262" s="140"/>
      <c r="E262" s="108">
        <v>1</v>
      </c>
      <c r="F262" s="32">
        <f t="shared" si="62"/>
        <v>0.8</v>
      </c>
      <c r="G262" s="108">
        <v>800</v>
      </c>
      <c r="H262" s="108">
        <f>E262*G262</f>
        <v>800</v>
      </c>
      <c r="I262" s="110">
        <f t="shared" ref="I262" si="91">H262*12</f>
        <v>9600</v>
      </c>
      <c r="J262" s="232"/>
      <c r="K262" s="167"/>
    </row>
    <row r="263" spans="1:12" x14ac:dyDescent="0.2">
      <c r="A263" s="121"/>
      <c r="B263" s="195" t="s">
        <v>30</v>
      </c>
      <c r="C263" s="195" t="s">
        <v>338</v>
      </c>
      <c r="D263" s="196" t="s">
        <v>581</v>
      </c>
      <c r="E263" s="108">
        <v>1</v>
      </c>
      <c r="F263" s="32">
        <f t="shared" si="62"/>
        <v>0.8</v>
      </c>
      <c r="G263" s="108">
        <v>800</v>
      </c>
      <c r="H263" s="108">
        <f>E263*G263</f>
        <v>800</v>
      </c>
      <c r="I263" s="110">
        <f t="shared" si="79"/>
        <v>9600</v>
      </c>
      <c r="J263" s="232"/>
      <c r="K263" s="167"/>
    </row>
    <row r="264" spans="1:12" x14ac:dyDescent="0.2">
      <c r="A264" s="121"/>
      <c r="B264" s="40" t="s">
        <v>30</v>
      </c>
      <c r="C264" s="40" t="s">
        <v>339</v>
      </c>
      <c r="D264" s="158">
        <v>47001035369</v>
      </c>
      <c r="E264" s="108">
        <v>1</v>
      </c>
      <c r="F264" s="32">
        <v>0.8</v>
      </c>
      <c r="G264" s="108">
        <v>800</v>
      </c>
      <c r="H264" s="108">
        <f t="shared" ref="H264:H265" si="92">E264*G264</f>
        <v>800</v>
      </c>
      <c r="I264" s="110">
        <f t="shared" ref="I264:I265" si="93">H264*12</f>
        <v>9600</v>
      </c>
      <c r="J264" s="232"/>
      <c r="K264" s="167"/>
    </row>
    <row r="265" spans="1:12" x14ac:dyDescent="0.2">
      <c r="A265" s="121"/>
      <c r="B265" s="195" t="s">
        <v>30</v>
      </c>
      <c r="C265" s="195" t="s">
        <v>340</v>
      </c>
      <c r="D265" s="204">
        <v>47001040134</v>
      </c>
      <c r="E265" s="108">
        <v>1</v>
      </c>
      <c r="F265" s="32">
        <v>0.8</v>
      </c>
      <c r="G265" s="108">
        <v>800</v>
      </c>
      <c r="H265" s="108">
        <f t="shared" si="92"/>
        <v>800</v>
      </c>
      <c r="I265" s="110">
        <f t="shared" si="93"/>
        <v>9600</v>
      </c>
      <c r="J265" s="232"/>
      <c r="K265" s="167"/>
    </row>
    <row r="266" spans="1:12" x14ac:dyDescent="0.2">
      <c r="A266" s="121"/>
      <c r="B266" s="115" t="s">
        <v>32</v>
      </c>
      <c r="C266" s="115" t="s">
        <v>341</v>
      </c>
      <c r="D266" s="163" t="s">
        <v>579</v>
      </c>
      <c r="E266" s="108">
        <v>1</v>
      </c>
      <c r="F266" s="32">
        <f t="shared" si="62"/>
        <v>0.8</v>
      </c>
      <c r="G266" s="108">
        <v>800</v>
      </c>
      <c r="H266" s="108">
        <f>E266*G266</f>
        <v>800</v>
      </c>
      <c r="I266" s="110">
        <f t="shared" si="79"/>
        <v>9600</v>
      </c>
      <c r="J266" s="232"/>
      <c r="K266" s="167"/>
    </row>
    <row r="267" spans="1:12" x14ac:dyDescent="0.2">
      <c r="A267" s="110"/>
      <c r="B267" s="30" t="s">
        <v>15</v>
      </c>
      <c r="C267" s="30" t="s">
        <v>342</v>
      </c>
      <c r="D267" s="163" t="s">
        <v>580</v>
      </c>
      <c r="E267" s="35">
        <v>1</v>
      </c>
      <c r="F267" s="32">
        <f t="shared" si="62"/>
        <v>0.5</v>
      </c>
      <c r="G267" s="35">
        <v>500</v>
      </c>
      <c r="H267" s="35">
        <f>E267*G267</f>
        <v>500</v>
      </c>
      <c r="I267" s="110">
        <f t="shared" si="79"/>
        <v>6000</v>
      </c>
      <c r="J267" s="232"/>
      <c r="K267" s="167"/>
      <c r="L267" s="136" t="s">
        <v>266</v>
      </c>
    </row>
    <row r="268" spans="1:12" s="36" customFormat="1" x14ac:dyDescent="0.2">
      <c r="A268" s="122">
        <v>1</v>
      </c>
      <c r="B268" s="55" t="s">
        <v>125</v>
      </c>
      <c r="C268" s="55"/>
      <c r="D268" s="55"/>
      <c r="E268" s="56">
        <f>E269</f>
        <v>1</v>
      </c>
      <c r="F268" s="57"/>
      <c r="G268" s="57"/>
      <c r="H268" s="56">
        <f>H269</f>
        <v>800</v>
      </c>
      <c r="I268" s="56">
        <f t="shared" si="79"/>
        <v>9600</v>
      </c>
      <c r="J268" s="232"/>
      <c r="K268" s="167"/>
    </row>
    <row r="269" spans="1:12" x14ac:dyDescent="0.2">
      <c r="A269" s="110"/>
      <c r="B269" s="40" t="s">
        <v>30</v>
      </c>
      <c r="C269" s="145" t="s">
        <v>407</v>
      </c>
      <c r="D269" s="158" t="s">
        <v>582</v>
      </c>
      <c r="E269" s="32">
        <v>1</v>
      </c>
      <c r="F269" s="32">
        <f t="shared" ref="F269:F349" si="94">+G269/1000</f>
        <v>0.8</v>
      </c>
      <c r="G269" s="32">
        <v>800</v>
      </c>
      <c r="H269" s="32">
        <f>E269*G269</f>
        <v>800</v>
      </c>
      <c r="I269" s="110">
        <f t="shared" si="79"/>
        <v>9600</v>
      </c>
      <c r="J269" s="232"/>
      <c r="K269" s="167"/>
    </row>
    <row r="270" spans="1:12" s="36" customFormat="1" x14ac:dyDescent="0.2">
      <c r="A270" s="122">
        <v>2</v>
      </c>
      <c r="B270" s="55" t="s">
        <v>126</v>
      </c>
      <c r="C270" s="55"/>
      <c r="D270" s="55"/>
      <c r="E270" s="56">
        <f>SUM(E271:E272)</f>
        <v>2</v>
      </c>
      <c r="F270" s="57"/>
      <c r="G270" s="57"/>
      <c r="H270" s="56">
        <f>SUM(H271:H272)</f>
        <v>1600</v>
      </c>
      <c r="I270" s="56">
        <f t="shared" si="79"/>
        <v>19200</v>
      </c>
      <c r="J270" s="232"/>
      <c r="K270" s="167"/>
    </row>
    <row r="271" spans="1:12" x14ac:dyDescent="0.2">
      <c r="A271" s="110"/>
      <c r="B271" s="40" t="s">
        <v>30</v>
      </c>
      <c r="C271" s="40" t="s">
        <v>344</v>
      </c>
      <c r="D271" s="161" t="s">
        <v>583</v>
      </c>
      <c r="E271" s="32">
        <v>1</v>
      </c>
      <c r="F271" s="32">
        <f t="shared" si="94"/>
        <v>0.8</v>
      </c>
      <c r="G271" s="32">
        <v>800</v>
      </c>
      <c r="H271" s="32">
        <f>E271*G271</f>
        <v>800</v>
      </c>
      <c r="I271" s="110">
        <f t="shared" si="79"/>
        <v>9600</v>
      </c>
      <c r="J271" s="232"/>
      <c r="K271" s="167"/>
    </row>
    <row r="272" spans="1:12" x14ac:dyDescent="0.2">
      <c r="A272" s="110"/>
      <c r="B272" s="40" t="s">
        <v>30</v>
      </c>
      <c r="C272" s="40" t="s">
        <v>343</v>
      </c>
      <c r="D272" s="158" t="s">
        <v>584</v>
      </c>
      <c r="E272" s="32">
        <v>1</v>
      </c>
      <c r="F272" s="32">
        <v>0.8</v>
      </c>
      <c r="G272" s="32">
        <v>800</v>
      </c>
      <c r="H272" s="32">
        <f>E272*G272</f>
        <v>800</v>
      </c>
      <c r="I272" s="110">
        <f t="shared" ref="I272" si="95">H272*12</f>
        <v>9600</v>
      </c>
      <c r="J272" s="232"/>
      <c r="K272" s="167"/>
    </row>
    <row r="273" spans="1:11" s="36" customFormat="1" x14ac:dyDescent="0.2">
      <c r="A273" s="122">
        <v>3</v>
      </c>
      <c r="B273" s="55" t="s">
        <v>127</v>
      </c>
      <c r="C273" s="55"/>
      <c r="D273" s="55"/>
      <c r="E273" s="56">
        <f>SUM(E274:E275)</f>
        <v>2</v>
      </c>
      <c r="F273" s="57"/>
      <c r="G273" s="57"/>
      <c r="H273" s="56">
        <f>SUM(H274:H275)</f>
        <v>1600</v>
      </c>
      <c r="I273" s="56">
        <f t="shared" si="79"/>
        <v>19200</v>
      </c>
      <c r="J273" s="232"/>
      <c r="K273" s="167"/>
    </row>
    <row r="274" spans="1:11" x14ac:dyDescent="0.2">
      <c r="A274" s="110"/>
      <c r="B274" s="218" t="s">
        <v>30</v>
      </c>
      <c r="C274" s="218" t="s">
        <v>345</v>
      </c>
      <c r="D274" s="219" t="s">
        <v>585</v>
      </c>
      <c r="E274" s="32">
        <v>1</v>
      </c>
      <c r="F274" s="32">
        <f t="shared" si="94"/>
        <v>0.8</v>
      </c>
      <c r="G274" s="32">
        <v>800</v>
      </c>
      <c r="H274" s="32">
        <f>E274*G274</f>
        <v>800</v>
      </c>
      <c r="I274" s="110">
        <f t="shared" si="79"/>
        <v>9600</v>
      </c>
      <c r="J274" s="232"/>
      <c r="K274" s="167"/>
    </row>
    <row r="275" spans="1:11" x14ac:dyDescent="0.2">
      <c r="A275" s="110"/>
      <c r="B275" s="218" t="s">
        <v>30</v>
      </c>
      <c r="C275" s="218" t="s">
        <v>346</v>
      </c>
      <c r="D275" s="220" t="s">
        <v>586</v>
      </c>
      <c r="E275" s="32">
        <v>1</v>
      </c>
      <c r="F275" s="32">
        <v>0.8</v>
      </c>
      <c r="G275" s="32">
        <v>800</v>
      </c>
      <c r="H275" s="32">
        <f>E275*G275</f>
        <v>800</v>
      </c>
      <c r="I275" s="110">
        <f t="shared" ref="I275" si="96">H275*12</f>
        <v>9600</v>
      </c>
      <c r="J275" s="232"/>
      <c r="K275" s="167"/>
    </row>
    <row r="276" spans="1:11" s="36" customFormat="1" x14ac:dyDescent="0.2">
      <c r="A276" s="122">
        <v>4</v>
      </c>
      <c r="B276" s="55" t="s">
        <v>128</v>
      </c>
      <c r="C276" s="55"/>
      <c r="D276" s="55"/>
      <c r="E276" s="56">
        <f>SUM(E277:E278)</f>
        <v>2</v>
      </c>
      <c r="F276" s="57"/>
      <c r="G276" s="57"/>
      <c r="H276" s="56">
        <f>SUM(H277:H278)</f>
        <v>1600</v>
      </c>
      <c r="I276" s="56">
        <f t="shared" si="79"/>
        <v>19200</v>
      </c>
      <c r="J276" s="232"/>
      <c r="K276" s="167"/>
    </row>
    <row r="277" spans="1:11" x14ac:dyDescent="0.2">
      <c r="A277" s="110"/>
      <c r="B277" s="218" t="s">
        <v>30</v>
      </c>
      <c r="C277" s="218" t="s">
        <v>347</v>
      </c>
      <c r="D277" s="220" t="s">
        <v>587</v>
      </c>
      <c r="E277" s="32">
        <v>1</v>
      </c>
      <c r="F277" s="32">
        <f t="shared" si="94"/>
        <v>0.8</v>
      </c>
      <c r="G277" s="32">
        <v>800</v>
      </c>
      <c r="H277" s="32">
        <f>E277*G277</f>
        <v>800</v>
      </c>
      <c r="I277" s="110">
        <f t="shared" si="79"/>
        <v>9600</v>
      </c>
      <c r="J277" s="232"/>
      <c r="K277" s="167"/>
    </row>
    <row r="278" spans="1:11" x14ac:dyDescent="0.2">
      <c r="A278" s="110"/>
      <c r="B278" s="40" t="s">
        <v>30</v>
      </c>
      <c r="C278" s="141" t="s">
        <v>161</v>
      </c>
      <c r="D278" s="141"/>
      <c r="E278" s="32">
        <v>1</v>
      </c>
      <c r="F278" s="32">
        <v>0.8</v>
      </c>
      <c r="G278" s="32">
        <v>800</v>
      </c>
      <c r="H278" s="32">
        <f>E278*G278</f>
        <v>800</v>
      </c>
      <c r="I278" s="110">
        <f t="shared" ref="I278" si="97">H278*12</f>
        <v>9600</v>
      </c>
      <c r="J278" s="232"/>
      <c r="K278" s="167"/>
    </row>
    <row r="279" spans="1:11" s="36" customFormat="1" x14ac:dyDescent="0.2">
      <c r="A279" s="122">
        <v>5</v>
      </c>
      <c r="B279" s="55" t="s">
        <v>129</v>
      </c>
      <c r="C279" s="55"/>
      <c r="D279" s="55"/>
      <c r="E279" s="56">
        <f>SUM(E280:E281)</f>
        <v>2</v>
      </c>
      <c r="F279" s="57"/>
      <c r="G279" s="57"/>
      <c r="H279" s="56">
        <f>SUM(H280:H281)</f>
        <v>1600</v>
      </c>
      <c r="I279" s="56">
        <f t="shared" si="79"/>
        <v>19200</v>
      </c>
      <c r="J279" s="232"/>
      <c r="K279" s="167"/>
    </row>
    <row r="280" spans="1:11" ht="33" customHeight="1" x14ac:dyDescent="0.2">
      <c r="A280" s="110"/>
      <c r="B280" s="40" t="s">
        <v>30</v>
      </c>
      <c r="C280" s="40" t="s">
        <v>680</v>
      </c>
      <c r="D280" s="161" t="s">
        <v>588</v>
      </c>
      <c r="E280" s="32">
        <v>1</v>
      </c>
      <c r="F280" s="32">
        <f t="shared" si="94"/>
        <v>0.8</v>
      </c>
      <c r="G280" s="32">
        <v>800</v>
      </c>
      <c r="H280" s="32">
        <f>E280*G280</f>
        <v>800</v>
      </c>
      <c r="I280" s="110">
        <f t="shared" si="79"/>
        <v>9600</v>
      </c>
      <c r="J280" s="232"/>
      <c r="K280" s="167"/>
    </row>
    <row r="281" spans="1:11" ht="16.5" customHeight="1" x14ac:dyDescent="0.2">
      <c r="A281" s="110"/>
      <c r="B281" s="40" t="s">
        <v>30</v>
      </c>
      <c r="C281" s="141" t="s">
        <v>161</v>
      </c>
      <c r="D281" s="141"/>
      <c r="E281" s="32">
        <v>1</v>
      </c>
      <c r="F281" s="32">
        <v>0.8</v>
      </c>
      <c r="G281" s="32">
        <v>800</v>
      </c>
      <c r="H281" s="32">
        <f>E281*G281</f>
        <v>800</v>
      </c>
      <c r="I281" s="110">
        <f t="shared" ref="I281" si="98">H281*12</f>
        <v>9600</v>
      </c>
      <c r="J281" s="232"/>
      <c r="K281" s="167"/>
    </row>
    <row r="282" spans="1:11" ht="27" x14ac:dyDescent="0.2">
      <c r="A282" s="124" t="s">
        <v>45</v>
      </c>
      <c r="B282" s="41" t="s">
        <v>85</v>
      </c>
      <c r="C282" s="41"/>
      <c r="D282" s="41"/>
      <c r="E282" s="44">
        <f>E283+E293+E297+E300+E303</f>
        <v>15</v>
      </c>
      <c r="F282" s="39"/>
      <c r="G282" s="44"/>
      <c r="H282" s="44">
        <f>H283+H293+H297+H300+H303</f>
        <v>12000</v>
      </c>
      <c r="I282" s="44">
        <f>I283+I293+I297+I300+I303</f>
        <v>144000</v>
      </c>
      <c r="J282" s="232"/>
      <c r="K282" s="167"/>
    </row>
    <row r="283" spans="1:11" x14ac:dyDescent="0.2">
      <c r="A283" s="120"/>
      <c r="B283" s="59" t="s">
        <v>44</v>
      </c>
      <c r="C283" s="59"/>
      <c r="D283" s="59"/>
      <c r="E283" s="62">
        <f>SUM(E284:E292)</f>
        <v>9</v>
      </c>
      <c r="F283" s="57"/>
      <c r="G283" s="62"/>
      <c r="H283" s="62">
        <f>SUM(H284:H292)</f>
        <v>7200</v>
      </c>
      <c r="I283" s="62">
        <f t="shared" si="79"/>
        <v>86400</v>
      </c>
      <c r="J283" s="232"/>
      <c r="K283" s="167"/>
    </row>
    <row r="284" spans="1:11" x14ac:dyDescent="0.2">
      <c r="A284" s="110"/>
      <c r="B284" s="198" t="s">
        <v>28</v>
      </c>
      <c r="C284" s="198" t="s">
        <v>349</v>
      </c>
      <c r="D284" s="199" t="s">
        <v>590</v>
      </c>
      <c r="E284" s="32">
        <v>1</v>
      </c>
      <c r="F284" s="114">
        <f t="shared" ref="F284:F285" si="99">+G284/1000</f>
        <v>1.1000000000000001</v>
      </c>
      <c r="G284" s="32">
        <v>1100</v>
      </c>
      <c r="H284" s="32">
        <f>E284*G284</f>
        <v>1100</v>
      </c>
      <c r="I284" s="110">
        <f t="shared" ref="I284" si="100">H284*12</f>
        <v>13200</v>
      </c>
      <c r="J284" s="232"/>
      <c r="K284" s="167"/>
    </row>
    <row r="285" spans="1:11" x14ac:dyDescent="0.2">
      <c r="A285" s="110"/>
      <c r="B285" s="30" t="s">
        <v>31</v>
      </c>
      <c r="C285" s="137" t="s">
        <v>161</v>
      </c>
      <c r="D285" s="137"/>
      <c r="E285" s="32">
        <v>1</v>
      </c>
      <c r="F285" s="88">
        <f t="shared" si="99"/>
        <v>0.8</v>
      </c>
      <c r="G285" s="32">
        <v>800</v>
      </c>
      <c r="H285" s="32">
        <f>E285*G285</f>
        <v>800</v>
      </c>
      <c r="I285" s="110">
        <f t="shared" ref="I285" si="101">H285*12</f>
        <v>9600</v>
      </c>
      <c r="J285" s="232"/>
      <c r="K285" s="167"/>
    </row>
    <row r="286" spans="1:11" x14ac:dyDescent="0.2">
      <c r="A286" s="110"/>
      <c r="B286" s="40" t="s">
        <v>30</v>
      </c>
      <c r="C286" s="40" t="s">
        <v>350</v>
      </c>
      <c r="D286" s="158" t="s">
        <v>591</v>
      </c>
      <c r="E286" s="32">
        <v>1</v>
      </c>
      <c r="F286" s="32">
        <f t="shared" si="94"/>
        <v>0.8</v>
      </c>
      <c r="G286" s="32">
        <v>800</v>
      </c>
      <c r="H286" s="32">
        <f>E286*G286</f>
        <v>800</v>
      </c>
      <c r="I286" s="110">
        <f t="shared" si="79"/>
        <v>9600</v>
      </c>
      <c r="J286" s="232"/>
      <c r="K286" s="167"/>
    </row>
    <row r="287" spans="1:11" x14ac:dyDescent="0.2">
      <c r="A287" s="110"/>
      <c r="B287" s="40" t="s">
        <v>30</v>
      </c>
      <c r="C287" s="40" t="s">
        <v>351</v>
      </c>
      <c r="D287" s="158" t="s">
        <v>592</v>
      </c>
      <c r="E287" s="32">
        <v>1</v>
      </c>
      <c r="F287" s="32">
        <v>0.8</v>
      </c>
      <c r="G287" s="32">
        <v>800</v>
      </c>
      <c r="H287" s="32">
        <f t="shared" ref="H287:H290" si="102">E287*G287</f>
        <v>800</v>
      </c>
      <c r="I287" s="110">
        <f t="shared" ref="I287:I290" si="103">H287*12</f>
        <v>9600</v>
      </c>
      <c r="J287" s="232"/>
      <c r="K287" s="167"/>
    </row>
    <row r="288" spans="1:11" x14ac:dyDescent="0.2">
      <c r="A288" s="110"/>
      <c r="B288" s="40" t="s">
        <v>30</v>
      </c>
      <c r="C288" s="40" t="s">
        <v>352</v>
      </c>
      <c r="D288" s="158" t="s">
        <v>593</v>
      </c>
      <c r="E288" s="32">
        <v>1</v>
      </c>
      <c r="F288" s="32">
        <v>0.8</v>
      </c>
      <c r="G288" s="32">
        <v>800</v>
      </c>
      <c r="H288" s="32">
        <f t="shared" si="102"/>
        <v>800</v>
      </c>
      <c r="I288" s="110">
        <f t="shared" si="103"/>
        <v>9600</v>
      </c>
      <c r="J288" s="232"/>
      <c r="K288" s="167"/>
    </row>
    <row r="289" spans="1:12" x14ac:dyDescent="0.2">
      <c r="A289" s="110"/>
      <c r="B289" s="40" t="s">
        <v>30</v>
      </c>
      <c r="C289" s="141" t="s">
        <v>161</v>
      </c>
      <c r="D289" s="141"/>
      <c r="E289" s="32">
        <v>1</v>
      </c>
      <c r="F289" s="32">
        <v>0.8</v>
      </c>
      <c r="G289" s="32">
        <v>800</v>
      </c>
      <c r="H289" s="32">
        <f t="shared" si="102"/>
        <v>800</v>
      </c>
      <c r="I289" s="110">
        <f t="shared" si="103"/>
        <v>9600</v>
      </c>
      <c r="J289" s="232"/>
      <c r="K289" s="167"/>
    </row>
    <row r="290" spans="1:12" x14ac:dyDescent="0.2">
      <c r="A290" s="110"/>
      <c r="B290" s="40" t="s">
        <v>30</v>
      </c>
      <c r="C290" s="141" t="s">
        <v>161</v>
      </c>
      <c r="D290" s="141"/>
      <c r="E290" s="32">
        <v>1</v>
      </c>
      <c r="F290" s="32">
        <v>0.8</v>
      </c>
      <c r="G290" s="32">
        <v>800</v>
      </c>
      <c r="H290" s="32">
        <f t="shared" si="102"/>
        <v>800</v>
      </c>
      <c r="I290" s="110">
        <f t="shared" si="103"/>
        <v>9600</v>
      </c>
      <c r="J290" s="232"/>
      <c r="K290" s="167"/>
    </row>
    <row r="291" spans="1:12" x14ac:dyDescent="0.3">
      <c r="A291" s="110"/>
      <c r="B291" s="198" t="s">
        <v>32</v>
      </c>
      <c r="C291" s="198" t="s">
        <v>690</v>
      </c>
      <c r="D291" s="200" t="s">
        <v>589</v>
      </c>
      <c r="E291" s="32">
        <v>1</v>
      </c>
      <c r="F291" s="32">
        <f t="shared" si="94"/>
        <v>0.8</v>
      </c>
      <c r="G291" s="32">
        <v>800</v>
      </c>
      <c r="H291" s="32">
        <f>E291*G291</f>
        <v>800</v>
      </c>
      <c r="I291" s="110">
        <f t="shared" si="79"/>
        <v>9600</v>
      </c>
      <c r="J291" s="232"/>
      <c r="K291" s="167"/>
    </row>
    <row r="292" spans="1:12" x14ac:dyDescent="0.2">
      <c r="A292" s="110"/>
      <c r="B292" s="30" t="s">
        <v>15</v>
      </c>
      <c r="C292" s="30" t="s">
        <v>348</v>
      </c>
      <c r="D292" s="189"/>
      <c r="E292" s="32">
        <v>1</v>
      </c>
      <c r="F292" s="88">
        <f t="shared" si="94"/>
        <v>0.5</v>
      </c>
      <c r="G292" s="32">
        <v>500</v>
      </c>
      <c r="H292" s="32">
        <f>E292*G292</f>
        <v>500</v>
      </c>
      <c r="I292" s="110">
        <f t="shared" si="79"/>
        <v>6000</v>
      </c>
      <c r="J292" s="232"/>
      <c r="K292" s="167"/>
      <c r="L292" s="136" t="s">
        <v>266</v>
      </c>
    </row>
    <row r="293" spans="1:12" s="36" customFormat="1" x14ac:dyDescent="0.2">
      <c r="A293" s="122">
        <v>1</v>
      </c>
      <c r="B293" s="55" t="s">
        <v>130</v>
      </c>
      <c r="C293" s="55"/>
      <c r="D293" s="55"/>
      <c r="E293" s="56">
        <f>SUM(E294:E296)</f>
        <v>3</v>
      </c>
      <c r="F293" s="57"/>
      <c r="G293" s="57"/>
      <c r="H293" s="56">
        <f>SUM(H294:H296)</f>
        <v>2400</v>
      </c>
      <c r="I293" s="56">
        <f t="shared" si="79"/>
        <v>28800</v>
      </c>
      <c r="J293" s="232"/>
      <c r="K293" s="167"/>
    </row>
    <row r="294" spans="1:12" x14ac:dyDescent="0.2">
      <c r="A294" s="110"/>
      <c r="B294" s="40" t="s">
        <v>30</v>
      </c>
      <c r="C294" s="40" t="s">
        <v>353</v>
      </c>
      <c r="D294" s="163" t="s">
        <v>594</v>
      </c>
      <c r="E294" s="32">
        <v>1</v>
      </c>
      <c r="F294" s="32">
        <f t="shared" si="94"/>
        <v>0.8</v>
      </c>
      <c r="G294" s="32">
        <v>800</v>
      </c>
      <c r="H294" s="35">
        <f>E294*G294</f>
        <v>800</v>
      </c>
      <c r="I294" s="110">
        <f t="shared" si="79"/>
        <v>9600</v>
      </c>
      <c r="J294" s="232"/>
      <c r="K294" s="167"/>
    </row>
    <row r="295" spans="1:12" x14ac:dyDescent="0.2">
      <c r="A295" s="110"/>
      <c r="B295" s="40" t="s">
        <v>30</v>
      </c>
      <c r="C295" s="40" t="s">
        <v>354</v>
      </c>
      <c r="D295" s="158" t="s">
        <v>595</v>
      </c>
      <c r="E295" s="32">
        <v>1</v>
      </c>
      <c r="F295" s="32">
        <v>0.8</v>
      </c>
      <c r="G295" s="32">
        <v>800</v>
      </c>
      <c r="H295" s="35">
        <f t="shared" ref="H295:H296" si="104">E295*G295</f>
        <v>800</v>
      </c>
      <c r="I295" s="110">
        <f t="shared" ref="I295:I296" si="105">H295*12</f>
        <v>9600</v>
      </c>
      <c r="J295" s="232"/>
      <c r="K295" s="167"/>
    </row>
    <row r="296" spans="1:12" x14ac:dyDescent="0.2">
      <c r="A296" s="110"/>
      <c r="B296" s="40" t="s">
        <v>30</v>
      </c>
      <c r="C296" s="40" t="s">
        <v>355</v>
      </c>
      <c r="D296" s="158" t="s">
        <v>596</v>
      </c>
      <c r="E296" s="32">
        <v>1</v>
      </c>
      <c r="F296" s="32">
        <v>0.8</v>
      </c>
      <c r="G296" s="32">
        <v>800</v>
      </c>
      <c r="H296" s="35">
        <f t="shared" si="104"/>
        <v>800</v>
      </c>
      <c r="I296" s="110">
        <f t="shared" si="105"/>
        <v>9600</v>
      </c>
      <c r="J296" s="232"/>
      <c r="K296" s="167"/>
    </row>
    <row r="297" spans="1:12" s="36" customFormat="1" x14ac:dyDescent="0.2">
      <c r="A297" s="122">
        <v>2</v>
      </c>
      <c r="B297" s="55" t="s">
        <v>131</v>
      </c>
      <c r="C297" s="55"/>
      <c r="D297" s="55"/>
      <c r="E297" s="56">
        <f>SUM(E298:E299)</f>
        <v>2</v>
      </c>
      <c r="F297" s="57"/>
      <c r="G297" s="57"/>
      <c r="H297" s="56">
        <f>SUM(H298:H299)</f>
        <v>1600</v>
      </c>
      <c r="I297" s="56">
        <f t="shared" si="79"/>
        <v>19200</v>
      </c>
      <c r="J297" s="232"/>
      <c r="K297" s="167"/>
    </row>
    <row r="298" spans="1:12" x14ac:dyDescent="0.2">
      <c r="A298" s="110"/>
      <c r="B298" s="40" t="s">
        <v>30</v>
      </c>
      <c r="C298" s="141" t="s">
        <v>161</v>
      </c>
      <c r="D298" s="141"/>
      <c r="E298" s="35">
        <v>1</v>
      </c>
      <c r="F298" s="32">
        <f t="shared" si="94"/>
        <v>0.8</v>
      </c>
      <c r="G298" s="35">
        <v>800</v>
      </c>
      <c r="H298" s="35">
        <f>E298*G298</f>
        <v>800</v>
      </c>
      <c r="I298" s="110">
        <f t="shared" si="79"/>
        <v>9600</v>
      </c>
      <c r="J298" s="232"/>
      <c r="K298" s="168" t="s">
        <v>645</v>
      </c>
      <c r="L298" s="136" t="s">
        <v>356</v>
      </c>
    </row>
    <row r="299" spans="1:12" x14ac:dyDescent="0.2">
      <c r="A299" s="110"/>
      <c r="B299" s="40" t="s">
        <v>30</v>
      </c>
      <c r="C299" s="141" t="s">
        <v>161</v>
      </c>
      <c r="D299" s="141"/>
      <c r="E299" s="35">
        <v>1</v>
      </c>
      <c r="F299" s="32">
        <v>0.8</v>
      </c>
      <c r="G299" s="35">
        <v>800</v>
      </c>
      <c r="H299" s="35">
        <f>E299*G299</f>
        <v>800</v>
      </c>
      <c r="I299" s="110">
        <f t="shared" ref="I299" si="106">H299*12</f>
        <v>9600</v>
      </c>
      <c r="J299" s="232"/>
      <c r="K299" s="167"/>
    </row>
    <row r="300" spans="1:12" x14ac:dyDescent="0.2">
      <c r="A300" s="122">
        <v>3</v>
      </c>
      <c r="B300" s="55" t="s">
        <v>132</v>
      </c>
      <c r="C300" s="55"/>
      <c r="D300" s="55"/>
      <c r="E300" s="56">
        <v>0</v>
      </c>
      <c r="F300" s="57"/>
      <c r="G300" s="57"/>
      <c r="H300" s="56">
        <f>H301+H302</f>
        <v>0</v>
      </c>
      <c r="I300" s="56">
        <f t="shared" si="79"/>
        <v>0</v>
      </c>
      <c r="J300" s="232"/>
      <c r="K300" s="167"/>
    </row>
    <row r="301" spans="1:12" s="28" customFormat="1" x14ac:dyDescent="0.2">
      <c r="A301" s="82"/>
      <c r="B301" s="46"/>
      <c r="C301" s="46"/>
      <c r="D301" s="46"/>
      <c r="E301" s="27"/>
      <c r="F301" s="27"/>
      <c r="G301" s="27"/>
      <c r="H301" s="27"/>
      <c r="I301" s="82">
        <f t="shared" si="79"/>
        <v>0</v>
      </c>
      <c r="J301" s="232"/>
      <c r="K301" s="167"/>
    </row>
    <row r="302" spans="1:12" x14ac:dyDescent="0.2">
      <c r="A302" s="110"/>
      <c r="B302" s="30"/>
      <c r="C302" s="30"/>
      <c r="D302" s="30"/>
      <c r="E302" s="31"/>
      <c r="F302" s="27"/>
      <c r="G302" s="31"/>
      <c r="H302" s="31"/>
      <c r="I302" s="82">
        <f t="shared" si="79"/>
        <v>0</v>
      </c>
      <c r="J302" s="232"/>
      <c r="K302" s="167"/>
    </row>
    <row r="303" spans="1:12" x14ac:dyDescent="0.2">
      <c r="A303" s="122">
        <v>4</v>
      </c>
      <c r="B303" s="55" t="s">
        <v>133</v>
      </c>
      <c r="C303" s="55"/>
      <c r="D303" s="55"/>
      <c r="E303" s="56">
        <f>E304</f>
        <v>1</v>
      </c>
      <c r="F303" s="57"/>
      <c r="G303" s="57"/>
      <c r="H303" s="56">
        <f>H304</f>
        <v>800</v>
      </c>
      <c r="I303" s="56">
        <f t="shared" si="79"/>
        <v>9600</v>
      </c>
      <c r="J303" s="232"/>
      <c r="K303" s="167"/>
    </row>
    <row r="304" spans="1:12" x14ac:dyDescent="0.2">
      <c r="A304" s="110"/>
      <c r="B304" s="218" t="s">
        <v>30</v>
      </c>
      <c r="C304" s="218" t="s">
        <v>694</v>
      </c>
      <c r="D304" s="233" t="s">
        <v>597</v>
      </c>
      <c r="E304" s="32">
        <v>1</v>
      </c>
      <c r="F304" s="32">
        <f t="shared" si="94"/>
        <v>0.8</v>
      </c>
      <c r="G304" s="32">
        <v>800</v>
      </c>
      <c r="H304" s="35">
        <f>E304*G304</f>
        <v>800</v>
      </c>
      <c r="I304" s="110">
        <f t="shared" si="79"/>
        <v>9600</v>
      </c>
      <c r="J304" s="232"/>
      <c r="K304" s="167"/>
    </row>
    <row r="305" spans="1:11" ht="27" x14ac:dyDescent="0.2">
      <c r="A305" s="124" t="s">
        <v>47</v>
      </c>
      <c r="B305" s="41" t="s">
        <v>86</v>
      </c>
      <c r="C305" s="41"/>
      <c r="D305" s="41"/>
      <c r="E305" s="44">
        <f>E306+E316+E320+E323+E326+E329</f>
        <v>16</v>
      </c>
      <c r="F305" s="39"/>
      <c r="G305" s="44"/>
      <c r="H305" s="44">
        <f>H306+H316+H320+H323+H326+H329</f>
        <v>12800</v>
      </c>
      <c r="I305" s="44">
        <f>I306+I316+I320+I323+I326+I329</f>
        <v>153600</v>
      </c>
      <c r="J305" s="232"/>
      <c r="K305" s="167"/>
    </row>
    <row r="306" spans="1:11" x14ac:dyDescent="0.2">
      <c r="A306" s="120"/>
      <c r="B306" s="59" t="s">
        <v>46</v>
      </c>
      <c r="C306" s="59"/>
      <c r="D306" s="59"/>
      <c r="E306" s="62">
        <f>SUM(E307:E315)</f>
        <v>9</v>
      </c>
      <c r="F306" s="57"/>
      <c r="G306" s="62"/>
      <c r="H306" s="62">
        <f>SUM(H307:H315)</f>
        <v>7200</v>
      </c>
      <c r="I306" s="62">
        <f t="shared" si="79"/>
        <v>86400</v>
      </c>
      <c r="J306" s="232"/>
      <c r="K306" s="167"/>
    </row>
    <row r="307" spans="1:11" x14ac:dyDescent="0.3">
      <c r="A307" s="110"/>
      <c r="B307" s="195" t="s">
        <v>28</v>
      </c>
      <c r="C307" s="195" t="s">
        <v>357</v>
      </c>
      <c r="D307" s="200">
        <v>59001006718</v>
      </c>
      <c r="E307" s="32">
        <v>1</v>
      </c>
      <c r="F307" s="114">
        <f t="shared" ref="F307:F308" si="107">+G307/1000</f>
        <v>1.1000000000000001</v>
      </c>
      <c r="G307" s="32">
        <v>1100</v>
      </c>
      <c r="H307" s="32">
        <f>E307*G307</f>
        <v>1100</v>
      </c>
      <c r="I307" s="110">
        <f t="shared" ref="I307" si="108">H307*12</f>
        <v>13200</v>
      </c>
      <c r="J307" s="232"/>
      <c r="K307" s="167"/>
    </row>
    <row r="308" spans="1:11" x14ac:dyDescent="0.2">
      <c r="A308" s="110"/>
      <c r="B308" s="40" t="s">
        <v>31</v>
      </c>
      <c r="C308" s="40"/>
      <c r="D308" s="40"/>
      <c r="E308" s="32">
        <v>1</v>
      </c>
      <c r="F308" s="32">
        <f t="shared" si="107"/>
        <v>0.8</v>
      </c>
      <c r="G308" s="32">
        <v>800</v>
      </c>
      <c r="H308" s="32">
        <f>E308*G308</f>
        <v>800</v>
      </c>
      <c r="I308" s="110">
        <f t="shared" ref="I308" si="109">H308*12</f>
        <v>9600</v>
      </c>
      <c r="J308" s="232"/>
      <c r="K308" s="167"/>
    </row>
    <row r="309" spans="1:11" x14ac:dyDescent="0.2">
      <c r="A309" s="110"/>
      <c r="B309" s="40" t="s">
        <v>30</v>
      </c>
      <c r="C309" s="40" t="s">
        <v>358</v>
      </c>
      <c r="D309" s="163" t="s">
        <v>599</v>
      </c>
      <c r="E309" s="32">
        <v>1</v>
      </c>
      <c r="F309" s="32">
        <f t="shared" si="94"/>
        <v>0.8</v>
      </c>
      <c r="G309" s="32">
        <v>800</v>
      </c>
      <c r="H309" s="32">
        <f>E309*G309</f>
        <v>800</v>
      </c>
      <c r="I309" s="110">
        <f t="shared" si="79"/>
        <v>9600</v>
      </c>
      <c r="J309" s="232"/>
      <c r="K309" s="167"/>
    </row>
    <row r="310" spans="1:11" x14ac:dyDescent="0.2">
      <c r="A310" s="110"/>
      <c r="B310" s="40" t="s">
        <v>30</v>
      </c>
      <c r="C310" s="40" t="s">
        <v>408</v>
      </c>
      <c r="D310" s="158" t="s">
        <v>600</v>
      </c>
      <c r="E310" s="32">
        <v>1</v>
      </c>
      <c r="F310" s="32">
        <v>0.8</v>
      </c>
      <c r="G310" s="32">
        <v>800</v>
      </c>
      <c r="H310" s="32">
        <f t="shared" ref="H310:H313" si="110">E310*G310</f>
        <v>800</v>
      </c>
      <c r="I310" s="110">
        <f t="shared" ref="I310:I313" si="111">H310*12</f>
        <v>9600</v>
      </c>
      <c r="J310" s="232"/>
      <c r="K310" s="167"/>
    </row>
    <row r="311" spans="1:11" x14ac:dyDescent="0.2">
      <c r="A311" s="110"/>
      <c r="B311" s="195" t="s">
        <v>30</v>
      </c>
      <c r="C311" s="195" t="s">
        <v>359</v>
      </c>
      <c r="D311" s="199" t="s">
        <v>601</v>
      </c>
      <c r="E311" s="32">
        <v>1</v>
      </c>
      <c r="F311" s="32">
        <v>0.8</v>
      </c>
      <c r="G311" s="32">
        <v>800</v>
      </c>
      <c r="H311" s="32">
        <f t="shared" si="110"/>
        <v>800</v>
      </c>
      <c r="I311" s="110">
        <f t="shared" si="111"/>
        <v>9600</v>
      </c>
      <c r="J311" s="232"/>
      <c r="K311" s="167"/>
    </row>
    <row r="312" spans="1:11" x14ac:dyDescent="0.2">
      <c r="A312" s="110"/>
      <c r="B312" s="40" t="s">
        <v>30</v>
      </c>
      <c r="C312" s="40" t="s">
        <v>360</v>
      </c>
      <c r="D312" s="158" t="s">
        <v>602</v>
      </c>
      <c r="E312" s="32">
        <v>1</v>
      </c>
      <c r="F312" s="32">
        <v>0.8</v>
      </c>
      <c r="G312" s="32">
        <v>800</v>
      </c>
      <c r="H312" s="32">
        <f t="shared" si="110"/>
        <v>800</v>
      </c>
      <c r="I312" s="110">
        <f t="shared" si="111"/>
        <v>9600</v>
      </c>
      <c r="J312" s="232"/>
      <c r="K312" s="167"/>
    </row>
    <row r="313" spans="1:11" x14ac:dyDescent="0.2">
      <c r="A313" s="110"/>
      <c r="B313" s="40" t="s">
        <v>30</v>
      </c>
      <c r="C313" s="141" t="s">
        <v>161</v>
      </c>
      <c r="D313" s="141"/>
      <c r="E313" s="32">
        <v>1</v>
      </c>
      <c r="F313" s="32">
        <v>0.8</v>
      </c>
      <c r="G313" s="32">
        <v>800</v>
      </c>
      <c r="H313" s="32">
        <f t="shared" si="110"/>
        <v>800</v>
      </c>
      <c r="I313" s="110">
        <f t="shared" si="111"/>
        <v>9600</v>
      </c>
      <c r="J313" s="232"/>
      <c r="K313" s="167"/>
    </row>
    <row r="314" spans="1:11" x14ac:dyDescent="0.2">
      <c r="A314" s="110"/>
      <c r="B314" s="40" t="s">
        <v>32</v>
      </c>
      <c r="C314" s="40" t="s">
        <v>361</v>
      </c>
      <c r="D314" s="158" t="s">
        <v>598</v>
      </c>
      <c r="E314" s="32">
        <v>1</v>
      </c>
      <c r="F314" s="32">
        <f t="shared" si="94"/>
        <v>0.8</v>
      </c>
      <c r="G314" s="32">
        <v>800</v>
      </c>
      <c r="H314" s="32">
        <f>E314*G314</f>
        <v>800</v>
      </c>
      <c r="I314" s="110">
        <f t="shared" si="79"/>
        <v>9600</v>
      </c>
      <c r="J314" s="232"/>
      <c r="K314" s="167"/>
    </row>
    <row r="315" spans="1:11" x14ac:dyDescent="0.2">
      <c r="A315" s="110"/>
      <c r="B315" s="40" t="s">
        <v>15</v>
      </c>
      <c r="C315" s="141" t="s">
        <v>161</v>
      </c>
      <c r="D315" s="141"/>
      <c r="E315" s="32">
        <v>1</v>
      </c>
      <c r="F315" s="88">
        <f t="shared" si="94"/>
        <v>0.5</v>
      </c>
      <c r="G315" s="32">
        <v>500</v>
      </c>
      <c r="H315" s="32">
        <f>E315*G315</f>
        <v>500</v>
      </c>
      <c r="I315" s="110">
        <f t="shared" ref="I315:I402" si="112">H315*12</f>
        <v>6000</v>
      </c>
      <c r="J315" s="232"/>
      <c r="K315" s="167"/>
    </row>
    <row r="316" spans="1:11" s="36" customFormat="1" x14ac:dyDescent="0.2">
      <c r="A316" s="122">
        <v>1</v>
      </c>
      <c r="B316" s="55" t="s">
        <v>134</v>
      </c>
      <c r="C316" s="55"/>
      <c r="D316" s="55"/>
      <c r="E316" s="56">
        <f>SUM(E317:E319)</f>
        <v>3</v>
      </c>
      <c r="F316" s="57"/>
      <c r="G316" s="57"/>
      <c r="H316" s="62">
        <f>SUM(H317:H319)</f>
        <v>2400</v>
      </c>
      <c r="I316" s="62">
        <f t="shared" si="112"/>
        <v>28800</v>
      </c>
      <c r="J316" s="232"/>
      <c r="K316" s="167"/>
    </row>
    <row r="317" spans="1:11" x14ac:dyDescent="0.2">
      <c r="A317" s="110"/>
      <c r="B317" s="195" t="s">
        <v>30</v>
      </c>
      <c r="C317" s="195" t="s">
        <v>362</v>
      </c>
      <c r="D317" s="204" t="s">
        <v>603</v>
      </c>
      <c r="E317" s="32">
        <v>1</v>
      </c>
      <c r="F317" s="32">
        <f t="shared" si="94"/>
        <v>0.8</v>
      </c>
      <c r="G317" s="32">
        <v>800</v>
      </c>
      <c r="H317" s="32">
        <f>E317*G317</f>
        <v>800</v>
      </c>
      <c r="I317" s="110">
        <f t="shared" si="112"/>
        <v>9600</v>
      </c>
      <c r="J317" s="232"/>
      <c r="K317" s="167"/>
    </row>
    <row r="318" spans="1:11" x14ac:dyDescent="0.2">
      <c r="A318" s="110"/>
      <c r="B318" s="40" t="s">
        <v>30</v>
      </c>
      <c r="C318" s="40" t="s">
        <v>363</v>
      </c>
      <c r="D318" s="157">
        <v>57001008193</v>
      </c>
      <c r="E318" s="32">
        <v>1</v>
      </c>
      <c r="F318" s="32">
        <v>0.8</v>
      </c>
      <c r="G318" s="32">
        <v>800</v>
      </c>
      <c r="H318" s="32">
        <f t="shared" ref="H318:H319" si="113">E318*G318</f>
        <v>800</v>
      </c>
      <c r="I318" s="110">
        <f t="shared" ref="I318:I319" si="114">H318*12</f>
        <v>9600</v>
      </c>
      <c r="J318" s="232"/>
      <c r="K318" s="167"/>
    </row>
    <row r="319" spans="1:11" x14ac:dyDescent="0.2">
      <c r="A319" s="110"/>
      <c r="B319" s="40" t="s">
        <v>30</v>
      </c>
      <c r="C319" s="141" t="s">
        <v>161</v>
      </c>
      <c r="D319" s="141"/>
      <c r="E319" s="32">
        <v>1</v>
      </c>
      <c r="F319" s="32">
        <v>0.8</v>
      </c>
      <c r="G319" s="32">
        <v>800</v>
      </c>
      <c r="H319" s="32">
        <f t="shared" si="113"/>
        <v>800</v>
      </c>
      <c r="I319" s="110">
        <f t="shared" si="114"/>
        <v>9600</v>
      </c>
      <c r="J319" s="232"/>
      <c r="K319" s="167"/>
    </row>
    <row r="320" spans="1:11" s="36" customFormat="1" x14ac:dyDescent="0.2">
      <c r="A320" s="122">
        <v>2</v>
      </c>
      <c r="B320" s="55" t="s">
        <v>135</v>
      </c>
      <c r="C320" s="55"/>
      <c r="D320" s="55"/>
      <c r="E320" s="56">
        <f>SUM(E321:E322)</f>
        <v>2</v>
      </c>
      <c r="F320" s="57"/>
      <c r="G320" s="57"/>
      <c r="H320" s="56">
        <f>SUM(H321:H322)</f>
        <v>1600</v>
      </c>
      <c r="I320" s="56">
        <f t="shared" si="112"/>
        <v>19200</v>
      </c>
      <c r="J320" s="232"/>
      <c r="K320" s="167"/>
    </row>
    <row r="321" spans="1:11" x14ac:dyDescent="0.2">
      <c r="A321" s="110"/>
      <c r="B321" s="40" t="s">
        <v>30</v>
      </c>
      <c r="C321" s="40" t="s">
        <v>279</v>
      </c>
      <c r="D321" s="157" t="s">
        <v>604</v>
      </c>
      <c r="E321" s="35">
        <v>1</v>
      </c>
      <c r="F321" s="32">
        <f t="shared" si="94"/>
        <v>0.8</v>
      </c>
      <c r="G321" s="35">
        <v>800</v>
      </c>
      <c r="H321" s="35">
        <f>E321*G321</f>
        <v>800</v>
      </c>
      <c r="I321" s="110">
        <f t="shared" si="112"/>
        <v>9600</v>
      </c>
      <c r="J321" s="232"/>
      <c r="K321" s="167"/>
    </row>
    <row r="322" spans="1:11" x14ac:dyDescent="0.2">
      <c r="A322" s="110"/>
      <c r="B322" s="40" t="s">
        <v>30</v>
      </c>
      <c r="C322" s="141" t="s">
        <v>161</v>
      </c>
      <c r="D322" s="141"/>
      <c r="E322" s="35">
        <v>1</v>
      </c>
      <c r="F322" s="32">
        <v>0.8</v>
      </c>
      <c r="G322" s="35">
        <v>800</v>
      </c>
      <c r="H322" s="35">
        <f>E322*G322</f>
        <v>800</v>
      </c>
      <c r="I322" s="110">
        <f t="shared" ref="I322" si="115">H322*12</f>
        <v>9600</v>
      </c>
      <c r="J322" s="232"/>
      <c r="K322" s="167"/>
    </row>
    <row r="323" spans="1:11" x14ac:dyDescent="0.2">
      <c r="A323" s="122">
        <v>3</v>
      </c>
      <c r="B323" s="55" t="s">
        <v>136</v>
      </c>
      <c r="C323" s="55"/>
      <c r="D323" s="55"/>
      <c r="E323" s="56">
        <v>0</v>
      </c>
      <c r="F323" s="57"/>
      <c r="G323" s="57"/>
      <c r="H323" s="56">
        <f>H324+H325</f>
        <v>0</v>
      </c>
      <c r="I323" s="56">
        <f t="shared" si="112"/>
        <v>0</v>
      </c>
      <c r="J323" s="232"/>
      <c r="K323" s="167"/>
    </row>
    <row r="324" spans="1:11" x14ac:dyDescent="0.2">
      <c r="A324" s="110"/>
      <c r="B324" s="30"/>
      <c r="C324" s="30"/>
      <c r="D324" s="30"/>
      <c r="E324" s="31"/>
      <c r="F324" s="27"/>
      <c r="G324" s="31"/>
      <c r="H324" s="31"/>
      <c r="I324" s="82">
        <f t="shared" si="112"/>
        <v>0</v>
      </c>
      <c r="J324" s="232"/>
      <c r="K324" s="167"/>
    </row>
    <row r="325" spans="1:11" x14ac:dyDescent="0.2">
      <c r="A325" s="110"/>
      <c r="B325" s="30"/>
      <c r="C325" s="30"/>
      <c r="D325" s="30"/>
      <c r="E325" s="31"/>
      <c r="F325" s="27"/>
      <c r="G325" s="31"/>
      <c r="H325" s="31"/>
      <c r="I325" s="82">
        <f t="shared" si="112"/>
        <v>0</v>
      </c>
      <c r="J325" s="232"/>
      <c r="K325" s="167"/>
    </row>
    <row r="326" spans="1:11" s="36" customFormat="1" x14ac:dyDescent="0.2">
      <c r="A326" s="122">
        <v>4</v>
      </c>
      <c r="B326" s="55" t="s">
        <v>137</v>
      </c>
      <c r="C326" s="55"/>
      <c r="D326" s="55"/>
      <c r="E326" s="56">
        <f>SUM(E327:E328)</f>
        <v>2</v>
      </c>
      <c r="F326" s="57"/>
      <c r="G326" s="57"/>
      <c r="H326" s="56">
        <f>SUM(H327:H328)</f>
        <v>1600</v>
      </c>
      <c r="I326" s="56">
        <f t="shared" si="112"/>
        <v>19200</v>
      </c>
      <c r="J326" s="232"/>
      <c r="K326" s="167"/>
    </row>
    <row r="327" spans="1:11" x14ac:dyDescent="0.2">
      <c r="A327" s="110"/>
      <c r="B327" s="40" t="s">
        <v>30</v>
      </c>
      <c r="C327" s="40" t="s">
        <v>364</v>
      </c>
      <c r="D327" s="158" t="s">
        <v>605</v>
      </c>
      <c r="E327" s="32">
        <v>1</v>
      </c>
      <c r="F327" s="32">
        <f t="shared" si="94"/>
        <v>0.8</v>
      </c>
      <c r="G327" s="32">
        <v>800</v>
      </c>
      <c r="H327" s="32">
        <f>E327*G327</f>
        <v>800</v>
      </c>
      <c r="I327" s="110">
        <f t="shared" si="112"/>
        <v>9600</v>
      </c>
      <c r="J327" s="232"/>
      <c r="K327" s="167"/>
    </row>
    <row r="328" spans="1:11" x14ac:dyDescent="0.2">
      <c r="A328" s="110"/>
      <c r="B328" s="40" t="s">
        <v>30</v>
      </c>
      <c r="C328" s="40" t="s">
        <v>365</v>
      </c>
      <c r="D328" s="157" t="s">
        <v>606</v>
      </c>
      <c r="E328" s="32">
        <v>1</v>
      </c>
      <c r="F328" s="32">
        <v>0.8</v>
      </c>
      <c r="G328" s="32">
        <v>800</v>
      </c>
      <c r="H328" s="32">
        <f>E328*G328</f>
        <v>800</v>
      </c>
      <c r="I328" s="110">
        <f t="shared" ref="I328" si="116">H328*12</f>
        <v>9600</v>
      </c>
      <c r="J328" s="232"/>
      <c r="K328" s="167"/>
    </row>
    <row r="329" spans="1:11" x14ac:dyDescent="0.2">
      <c r="A329" s="122">
        <v>5</v>
      </c>
      <c r="B329" s="55" t="s">
        <v>138</v>
      </c>
      <c r="C329" s="55"/>
      <c r="D329" s="55"/>
      <c r="E329" s="56">
        <v>0</v>
      </c>
      <c r="F329" s="57"/>
      <c r="G329" s="57"/>
      <c r="H329" s="56">
        <f>H330+H331</f>
        <v>0</v>
      </c>
      <c r="I329" s="56">
        <f t="shared" si="112"/>
        <v>0</v>
      </c>
      <c r="J329" s="232"/>
      <c r="K329" s="167"/>
    </row>
    <row r="330" spans="1:11" x14ac:dyDescent="0.2">
      <c r="A330" s="110"/>
      <c r="B330" s="45"/>
      <c r="C330" s="45"/>
      <c r="D330" s="45"/>
      <c r="E330" s="31"/>
      <c r="F330" s="27"/>
      <c r="G330" s="31"/>
      <c r="H330" s="31"/>
      <c r="I330" s="82">
        <f t="shared" si="112"/>
        <v>0</v>
      </c>
      <c r="J330" s="232"/>
      <c r="K330" s="167"/>
    </row>
    <row r="331" spans="1:11" x14ac:dyDescent="0.2">
      <c r="A331" s="110"/>
      <c r="B331" s="45"/>
      <c r="C331" s="45"/>
      <c r="D331" s="45"/>
      <c r="E331" s="31"/>
      <c r="F331" s="27"/>
      <c r="G331" s="31"/>
      <c r="H331" s="31"/>
      <c r="I331" s="82">
        <f t="shared" si="112"/>
        <v>0</v>
      </c>
      <c r="J331" s="232"/>
      <c r="K331" s="167"/>
    </row>
    <row r="332" spans="1:11" ht="30" x14ac:dyDescent="0.2">
      <c r="A332" s="124" t="s">
        <v>49</v>
      </c>
      <c r="B332" s="47" t="s">
        <v>87</v>
      </c>
      <c r="C332" s="47"/>
      <c r="D332" s="47"/>
      <c r="E332" s="44">
        <f>E333+E348+E352+E355+E358+E362+E366</f>
        <v>30</v>
      </c>
      <c r="F332" s="39"/>
      <c r="G332" s="44"/>
      <c r="H332" s="44">
        <f>H333+H348+H352+H355+H358+H362+H366</f>
        <v>24500</v>
      </c>
      <c r="I332" s="44">
        <f>I333+I348+I352+I355+I358+I362+I366</f>
        <v>294000</v>
      </c>
      <c r="J332" s="232"/>
      <c r="K332" s="167"/>
    </row>
    <row r="333" spans="1:11" x14ac:dyDescent="0.2">
      <c r="A333" s="120"/>
      <c r="B333" s="55" t="s">
        <v>48</v>
      </c>
      <c r="C333" s="55"/>
      <c r="D333" s="55"/>
      <c r="E333" s="62">
        <f>SUM(E334:E347)</f>
        <v>14</v>
      </c>
      <c r="F333" s="57"/>
      <c r="G333" s="62"/>
      <c r="H333" s="62">
        <f>SUM(H334:H347)</f>
        <v>11700</v>
      </c>
      <c r="I333" s="62">
        <f t="shared" si="112"/>
        <v>140400</v>
      </c>
      <c r="J333" s="232"/>
      <c r="K333" s="167"/>
    </row>
    <row r="334" spans="1:11" x14ac:dyDescent="0.2">
      <c r="A334" s="110"/>
      <c r="B334" s="30" t="s">
        <v>28</v>
      </c>
      <c r="C334" s="30" t="s">
        <v>367</v>
      </c>
      <c r="D334" s="163" t="s">
        <v>610</v>
      </c>
      <c r="E334" s="32">
        <v>1</v>
      </c>
      <c r="F334" s="88">
        <f>G334/1000</f>
        <v>1.2</v>
      </c>
      <c r="G334" s="32">
        <v>1200</v>
      </c>
      <c r="H334" s="32">
        <f t="shared" ref="H334:H347" si="117">E334*G334</f>
        <v>1200</v>
      </c>
      <c r="I334" s="110">
        <f t="shared" si="112"/>
        <v>14400</v>
      </c>
      <c r="J334" s="232"/>
      <c r="K334" s="167"/>
    </row>
    <row r="335" spans="1:11" x14ac:dyDescent="0.2">
      <c r="A335" s="110"/>
      <c r="B335" s="30" t="s">
        <v>29</v>
      </c>
      <c r="C335" s="30" t="s">
        <v>368</v>
      </c>
      <c r="D335" s="157" t="s">
        <v>611</v>
      </c>
      <c r="E335" s="32">
        <v>1</v>
      </c>
      <c r="F335" s="88">
        <f t="shared" ref="F335:F337" si="118">+G335/1000</f>
        <v>1</v>
      </c>
      <c r="G335" s="32">
        <v>1000</v>
      </c>
      <c r="H335" s="32">
        <f t="shared" si="117"/>
        <v>1000</v>
      </c>
      <c r="I335" s="110">
        <f t="shared" ref="I335" si="119">H335*12</f>
        <v>12000</v>
      </c>
      <c r="J335" s="232"/>
      <c r="K335" s="167"/>
    </row>
    <row r="336" spans="1:11" x14ac:dyDescent="0.2">
      <c r="A336" s="110"/>
      <c r="B336" s="30" t="s">
        <v>29</v>
      </c>
      <c r="C336" s="137" t="s">
        <v>161</v>
      </c>
      <c r="D336" s="157"/>
      <c r="E336" s="32">
        <v>1</v>
      </c>
      <c r="F336" s="88">
        <f t="shared" si="118"/>
        <v>1</v>
      </c>
      <c r="G336" s="32">
        <v>1000</v>
      </c>
      <c r="H336" s="32">
        <f t="shared" ref="H336" si="120">E336*G336</f>
        <v>1000</v>
      </c>
      <c r="I336" s="110">
        <f t="shared" ref="I336" si="121">H336*12</f>
        <v>12000</v>
      </c>
      <c r="J336" s="232"/>
      <c r="K336" s="167"/>
    </row>
    <row r="337" spans="1:12" x14ac:dyDescent="0.2">
      <c r="A337" s="110"/>
      <c r="B337" s="30" t="s">
        <v>31</v>
      </c>
      <c r="C337" s="137" t="s">
        <v>161</v>
      </c>
      <c r="D337" s="30"/>
      <c r="E337" s="32">
        <v>1</v>
      </c>
      <c r="F337" s="88">
        <f t="shared" si="118"/>
        <v>0.8</v>
      </c>
      <c r="G337" s="32">
        <v>800</v>
      </c>
      <c r="H337" s="32">
        <f t="shared" si="117"/>
        <v>800</v>
      </c>
      <c r="I337" s="110">
        <f t="shared" ref="I337" si="122">H337*12</f>
        <v>9600</v>
      </c>
      <c r="J337" s="232"/>
      <c r="K337" s="167"/>
    </row>
    <row r="338" spans="1:12" x14ac:dyDescent="0.2">
      <c r="A338" s="110"/>
      <c r="B338" s="40" t="s">
        <v>30</v>
      </c>
      <c r="C338" s="146" t="s">
        <v>418</v>
      </c>
      <c r="D338" s="152" t="s">
        <v>609</v>
      </c>
      <c r="E338" s="32">
        <v>1</v>
      </c>
      <c r="F338" s="32">
        <f t="shared" si="94"/>
        <v>0.8</v>
      </c>
      <c r="G338" s="32">
        <v>800</v>
      </c>
      <c r="H338" s="32">
        <f t="shared" si="117"/>
        <v>800</v>
      </c>
      <c r="I338" s="110">
        <f t="shared" si="112"/>
        <v>9600</v>
      </c>
      <c r="J338" s="232"/>
      <c r="K338" s="167"/>
    </row>
    <row r="339" spans="1:12" x14ac:dyDescent="0.2">
      <c r="A339" s="110"/>
      <c r="B339" s="40" t="s">
        <v>30</v>
      </c>
      <c r="C339" s="40" t="s">
        <v>369</v>
      </c>
      <c r="D339" s="163" t="s">
        <v>612</v>
      </c>
      <c r="E339" s="32">
        <v>1</v>
      </c>
      <c r="F339" s="32">
        <v>0.8</v>
      </c>
      <c r="G339" s="32">
        <v>800</v>
      </c>
      <c r="H339" s="32">
        <f t="shared" ref="H339:H345" si="123">E339*G339</f>
        <v>800</v>
      </c>
      <c r="I339" s="110">
        <f t="shared" ref="I339:I345" si="124">H339*12</f>
        <v>9600</v>
      </c>
      <c r="J339" s="232"/>
      <c r="K339" s="167"/>
    </row>
    <row r="340" spans="1:12" x14ac:dyDescent="0.2">
      <c r="A340" s="110"/>
      <c r="B340" s="40" t="s">
        <v>30</v>
      </c>
      <c r="C340" s="40" t="s">
        <v>370</v>
      </c>
      <c r="D340" s="163" t="s">
        <v>613</v>
      </c>
      <c r="E340" s="32">
        <v>1</v>
      </c>
      <c r="F340" s="32">
        <v>0.8</v>
      </c>
      <c r="G340" s="32">
        <v>800</v>
      </c>
      <c r="H340" s="32">
        <f t="shared" si="123"/>
        <v>800</v>
      </c>
      <c r="I340" s="110">
        <f t="shared" si="124"/>
        <v>9600</v>
      </c>
      <c r="J340" s="232"/>
      <c r="K340" s="167"/>
    </row>
    <row r="341" spans="1:12" x14ac:dyDescent="0.2">
      <c r="A341" s="110"/>
      <c r="B341" s="40" t="s">
        <v>30</v>
      </c>
      <c r="C341" s="40" t="s">
        <v>371</v>
      </c>
      <c r="D341" s="163" t="s">
        <v>614</v>
      </c>
      <c r="E341" s="32">
        <v>1</v>
      </c>
      <c r="F341" s="32">
        <v>0.8</v>
      </c>
      <c r="G341" s="32">
        <v>800</v>
      </c>
      <c r="H341" s="32">
        <f t="shared" si="123"/>
        <v>800</v>
      </c>
      <c r="I341" s="110">
        <f t="shared" si="124"/>
        <v>9600</v>
      </c>
      <c r="J341" s="232"/>
      <c r="K341" s="167"/>
    </row>
    <row r="342" spans="1:12" x14ac:dyDescent="0.2">
      <c r="A342" s="110"/>
      <c r="B342" s="195" t="s">
        <v>30</v>
      </c>
      <c r="C342" s="195" t="s">
        <v>372</v>
      </c>
      <c r="D342" s="199" t="s">
        <v>615</v>
      </c>
      <c r="E342" s="32">
        <v>1</v>
      </c>
      <c r="F342" s="32">
        <v>0.8</v>
      </c>
      <c r="G342" s="32">
        <v>800</v>
      </c>
      <c r="H342" s="32">
        <f t="shared" si="123"/>
        <v>800</v>
      </c>
      <c r="I342" s="110">
        <f t="shared" si="124"/>
        <v>9600</v>
      </c>
      <c r="J342" s="232"/>
      <c r="K342" s="167"/>
    </row>
    <row r="343" spans="1:12" x14ac:dyDescent="0.2">
      <c r="A343" s="110"/>
      <c r="B343" s="40" t="s">
        <v>30</v>
      </c>
      <c r="C343" s="141" t="s">
        <v>161</v>
      </c>
      <c r="D343" s="141"/>
      <c r="E343" s="32">
        <v>1</v>
      </c>
      <c r="F343" s="32">
        <v>0.8</v>
      </c>
      <c r="G343" s="32">
        <v>800</v>
      </c>
      <c r="H343" s="32">
        <f t="shared" si="123"/>
        <v>800</v>
      </c>
      <c r="I343" s="110">
        <f t="shared" si="124"/>
        <v>9600</v>
      </c>
      <c r="J343" s="232"/>
      <c r="K343" s="167"/>
    </row>
    <row r="344" spans="1:12" x14ac:dyDescent="0.2">
      <c r="A344" s="110"/>
      <c r="B344" s="40" t="s">
        <v>30</v>
      </c>
      <c r="C344" s="40" t="s">
        <v>373</v>
      </c>
      <c r="D344" s="163" t="s">
        <v>616</v>
      </c>
      <c r="E344" s="32">
        <v>1</v>
      </c>
      <c r="F344" s="32">
        <v>0.8</v>
      </c>
      <c r="G344" s="32">
        <v>800</v>
      </c>
      <c r="H344" s="32">
        <f t="shared" si="123"/>
        <v>800</v>
      </c>
      <c r="I344" s="110">
        <f t="shared" si="124"/>
        <v>9600</v>
      </c>
      <c r="J344" s="232"/>
      <c r="K344" s="167"/>
    </row>
    <row r="345" spans="1:12" x14ac:dyDescent="0.2">
      <c r="A345" s="110"/>
      <c r="B345" s="145" t="s">
        <v>30</v>
      </c>
      <c r="C345" s="216" t="s">
        <v>695</v>
      </c>
      <c r="D345" s="217" t="s">
        <v>617</v>
      </c>
      <c r="E345" s="32">
        <v>1</v>
      </c>
      <c r="F345" s="32">
        <v>0.8</v>
      </c>
      <c r="G345" s="32">
        <v>800</v>
      </c>
      <c r="H345" s="32">
        <f t="shared" si="123"/>
        <v>800</v>
      </c>
      <c r="I345" s="110">
        <f t="shared" si="124"/>
        <v>9600</v>
      </c>
      <c r="J345" s="232"/>
      <c r="K345" s="167"/>
      <c r="L345" s="136"/>
    </row>
    <row r="346" spans="1:12" x14ac:dyDescent="0.2">
      <c r="A346" s="110"/>
      <c r="B346" s="30" t="s">
        <v>32</v>
      </c>
      <c r="C346" s="30" t="s">
        <v>374</v>
      </c>
      <c r="D346" s="163" t="s">
        <v>607</v>
      </c>
      <c r="E346" s="32">
        <v>1</v>
      </c>
      <c r="F346" s="32">
        <f t="shared" si="94"/>
        <v>0.8</v>
      </c>
      <c r="G346" s="32">
        <v>800</v>
      </c>
      <c r="H346" s="32">
        <f t="shared" si="117"/>
        <v>800</v>
      </c>
      <c r="I346" s="110">
        <f t="shared" si="112"/>
        <v>9600</v>
      </c>
      <c r="J346" s="232"/>
      <c r="K346" s="167"/>
    </row>
    <row r="347" spans="1:12" x14ac:dyDescent="0.2">
      <c r="A347" s="110"/>
      <c r="B347" s="45" t="s">
        <v>15</v>
      </c>
      <c r="C347" s="45" t="s">
        <v>366</v>
      </c>
      <c r="D347" s="163" t="s">
        <v>608</v>
      </c>
      <c r="E347" s="32">
        <v>1</v>
      </c>
      <c r="F347" s="88">
        <f t="shared" si="94"/>
        <v>0.5</v>
      </c>
      <c r="G347" s="32">
        <v>500</v>
      </c>
      <c r="H347" s="32">
        <f t="shared" si="117"/>
        <v>500</v>
      </c>
      <c r="I347" s="110">
        <f t="shared" si="112"/>
        <v>6000</v>
      </c>
      <c r="J347" s="232"/>
      <c r="K347" s="167"/>
      <c r="L347" s="136" t="s">
        <v>266</v>
      </c>
    </row>
    <row r="348" spans="1:12" x14ac:dyDescent="0.2">
      <c r="A348" s="122">
        <v>1</v>
      </c>
      <c r="B348" s="55" t="s">
        <v>139</v>
      </c>
      <c r="C348" s="55"/>
      <c r="D348" s="55"/>
      <c r="E348" s="56">
        <f>SUM(E349:E351)</f>
        <v>3</v>
      </c>
      <c r="F348" s="57"/>
      <c r="G348" s="57"/>
      <c r="H348" s="56">
        <f>SUM(H349:H351)</f>
        <v>2400</v>
      </c>
      <c r="I348" s="56">
        <f t="shared" si="112"/>
        <v>28800</v>
      </c>
      <c r="J348" s="232"/>
      <c r="K348" s="167"/>
    </row>
    <row r="349" spans="1:12" x14ac:dyDescent="0.2">
      <c r="A349" s="110"/>
      <c r="B349" s="40" t="s">
        <v>30</v>
      </c>
      <c r="C349" s="40" t="s">
        <v>375</v>
      </c>
      <c r="D349" s="163" t="s">
        <v>618</v>
      </c>
      <c r="E349" s="32">
        <v>1</v>
      </c>
      <c r="F349" s="32">
        <f t="shared" si="94"/>
        <v>0.8</v>
      </c>
      <c r="G349" s="32">
        <v>800</v>
      </c>
      <c r="H349" s="32">
        <f>E349*G349</f>
        <v>800</v>
      </c>
      <c r="I349" s="110">
        <f t="shared" si="112"/>
        <v>9600</v>
      </c>
      <c r="J349" s="232"/>
      <c r="K349" s="167"/>
    </row>
    <row r="350" spans="1:12" x14ac:dyDescent="0.2">
      <c r="A350" s="110"/>
      <c r="B350" s="40" t="s">
        <v>30</v>
      </c>
      <c r="C350" s="40" t="s">
        <v>376</v>
      </c>
      <c r="D350" s="163" t="s">
        <v>619</v>
      </c>
      <c r="E350" s="32">
        <v>1</v>
      </c>
      <c r="F350" s="32">
        <v>0.8</v>
      </c>
      <c r="G350" s="32">
        <v>800</v>
      </c>
      <c r="H350" s="32">
        <f t="shared" ref="H350:H351" si="125">E350*G350</f>
        <v>800</v>
      </c>
      <c r="I350" s="110">
        <f t="shared" ref="I350:I351" si="126">H350*12</f>
        <v>9600</v>
      </c>
      <c r="J350" s="232"/>
      <c r="K350" s="167"/>
    </row>
    <row r="351" spans="1:12" x14ac:dyDescent="0.2">
      <c r="A351" s="110"/>
      <c r="B351" s="40" t="s">
        <v>30</v>
      </c>
      <c r="C351" s="40" t="s">
        <v>377</v>
      </c>
      <c r="D351" s="163">
        <v>62004026122</v>
      </c>
      <c r="E351" s="32">
        <v>1</v>
      </c>
      <c r="F351" s="32">
        <v>0.8</v>
      </c>
      <c r="G351" s="32">
        <v>800</v>
      </c>
      <c r="H351" s="32">
        <f t="shared" si="125"/>
        <v>800</v>
      </c>
      <c r="I351" s="110">
        <f t="shared" si="126"/>
        <v>9600</v>
      </c>
      <c r="J351" s="232"/>
      <c r="K351" s="167"/>
    </row>
    <row r="352" spans="1:12" x14ac:dyDescent="0.2">
      <c r="A352" s="122">
        <v>2</v>
      </c>
      <c r="B352" s="63" t="s">
        <v>140</v>
      </c>
      <c r="C352" s="63"/>
      <c r="D352" s="63"/>
      <c r="E352" s="56">
        <f>SUM(E353:E354)</f>
        <v>2</v>
      </c>
      <c r="F352" s="57"/>
      <c r="G352" s="57"/>
      <c r="H352" s="56">
        <f>SUM(H353:H354)</f>
        <v>1600</v>
      </c>
      <c r="I352" s="56">
        <f t="shared" si="112"/>
        <v>19200</v>
      </c>
      <c r="J352" s="232"/>
      <c r="K352" s="167"/>
    </row>
    <row r="353" spans="1:11" x14ac:dyDescent="0.2">
      <c r="A353" s="110"/>
      <c r="B353" s="195" t="s">
        <v>30</v>
      </c>
      <c r="C353" s="195" t="s">
        <v>378</v>
      </c>
      <c r="D353" s="206" t="s">
        <v>620</v>
      </c>
      <c r="E353" s="32">
        <v>1</v>
      </c>
      <c r="F353" s="32">
        <f t="shared" ref="F353:F386" si="127">+G353/1000</f>
        <v>0.8</v>
      </c>
      <c r="G353" s="32">
        <v>800</v>
      </c>
      <c r="H353" s="32">
        <f>E353*G353</f>
        <v>800</v>
      </c>
      <c r="I353" s="110">
        <f t="shared" si="112"/>
        <v>9600</v>
      </c>
      <c r="J353" s="232"/>
      <c r="K353" s="167"/>
    </row>
    <row r="354" spans="1:11" x14ac:dyDescent="0.2">
      <c r="A354" s="110"/>
      <c r="B354" s="40" t="s">
        <v>30</v>
      </c>
      <c r="C354" s="40" t="s">
        <v>379</v>
      </c>
      <c r="D354" s="163" t="s">
        <v>621</v>
      </c>
      <c r="E354" s="32">
        <v>1</v>
      </c>
      <c r="F354" s="32">
        <v>0.8</v>
      </c>
      <c r="G354" s="32">
        <v>800</v>
      </c>
      <c r="H354" s="32">
        <f>E354*G354</f>
        <v>800</v>
      </c>
      <c r="I354" s="110">
        <f t="shared" ref="I354" si="128">H354*12</f>
        <v>9600</v>
      </c>
      <c r="J354" s="232"/>
      <c r="K354" s="167"/>
    </row>
    <row r="355" spans="1:11" x14ac:dyDescent="0.2">
      <c r="A355" s="122">
        <v>3</v>
      </c>
      <c r="B355" s="55" t="s">
        <v>141</v>
      </c>
      <c r="C355" s="55"/>
      <c r="D355" s="55"/>
      <c r="E355" s="56">
        <f>SUM(E356:E357)</f>
        <v>2</v>
      </c>
      <c r="F355" s="57"/>
      <c r="G355" s="57"/>
      <c r="H355" s="56">
        <f>SUM(H356:H357)</f>
        <v>1600</v>
      </c>
      <c r="I355" s="56">
        <f t="shared" si="112"/>
        <v>19200</v>
      </c>
      <c r="J355" s="232"/>
      <c r="K355" s="167"/>
    </row>
    <row r="356" spans="1:11" x14ac:dyDescent="0.2">
      <c r="A356" s="110"/>
      <c r="B356" s="40" t="s">
        <v>30</v>
      </c>
      <c r="C356" s="40" t="s">
        <v>380</v>
      </c>
      <c r="D356" s="163" t="s">
        <v>622</v>
      </c>
      <c r="E356" s="32">
        <v>1</v>
      </c>
      <c r="F356" s="32">
        <f t="shared" si="127"/>
        <v>0.8</v>
      </c>
      <c r="G356" s="32">
        <v>800</v>
      </c>
      <c r="H356" s="35">
        <f>E356*G356</f>
        <v>800</v>
      </c>
      <c r="I356" s="110">
        <f t="shared" si="112"/>
        <v>9600</v>
      </c>
      <c r="J356" s="232"/>
      <c r="K356" s="167"/>
    </row>
    <row r="357" spans="1:11" x14ac:dyDescent="0.2">
      <c r="A357" s="110"/>
      <c r="B357" s="40" t="s">
        <v>30</v>
      </c>
      <c r="C357" s="40" t="s">
        <v>381</v>
      </c>
      <c r="D357" s="163" t="s">
        <v>623</v>
      </c>
      <c r="E357" s="32">
        <v>1</v>
      </c>
      <c r="F357" s="32">
        <v>0.8</v>
      </c>
      <c r="G357" s="32">
        <v>800</v>
      </c>
      <c r="H357" s="35">
        <f>E357*G357</f>
        <v>800</v>
      </c>
      <c r="I357" s="110">
        <f t="shared" ref="I357" si="129">H357*12</f>
        <v>9600</v>
      </c>
      <c r="J357" s="232"/>
      <c r="K357" s="167"/>
    </row>
    <row r="358" spans="1:11" x14ac:dyDescent="0.2">
      <c r="A358" s="122">
        <v>4</v>
      </c>
      <c r="B358" s="55" t="s">
        <v>142</v>
      </c>
      <c r="C358" s="55"/>
      <c r="D358" s="55"/>
      <c r="E358" s="56">
        <f>SUM(E359:E361)</f>
        <v>3</v>
      </c>
      <c r="F358" s="57"/>
      <c r="G358" s="57"/>
      <c r="H358" s="56">
        <f>SUM(H359:H361)</f>
        <v>2400</v>
      </c>
      <c r="I358" s="56">
        <f t="shared" si="112"/>
        <v>28800</v>
      </c>
      <c r="J358" s="232"/>
      <c r="K358" s="167"/>
    </row>
    <row r="359" spans="1:11" x14ac:dyDescent="0.2">
      <c r="A359" s="110"/>
      <c r="B359" s="40" t="s">
        <v>30</v>
      </c>
      <c r="C359" s="40" t="s">
        <v>382</v>
      </c>
      <c r="D359" s="163" t="s">
        <v>624</v>
      </c>
      <c r="E359" s="32">
        <v>1</v>
      </c>
      <c r="F359" s="32">
        <f t="shared" si="127"/>
        <v>0.8</v>
      </c>
      <c r="G359" s="32">
        <v>800</v>
      </c>
      <c r="H359" s="32">
        <f>E359*G359</f>
        <v>800</v>
      </c>
      <c r="I359" s="110">
        <f t="shared" si="112"/>
        <v>9600</v>
      </c>
      <c r="J359" s="232"/>
      <c r="K359" s="167"/>
    </row>
    <row r="360" spans="1:11" x14ac:dyDescent="0.2">
      <c r="A360" s="110"/>
      <c r="B360" s="40" t="s">
        <v>30</v>
      </c>
      <c r="C360" s="40" t="s">
        <v>383</v>
      </c>
      <c r="D360" s="163" t="s">
        <v>625</v>
      </c>
      <c r="E360" s="32">
        <v>1</v>
      </c>
      <c r="F360" s="32">
        <v>0.8</v>
      </c>
      <c r="G360" s="32">
        <v>800</v>
      </c>
      <c r="H360" s="32">
        <f t="shared" ref="H360:H361" si="130">E360*G360</f>
        <v>800</v>
      </c>
      <c r="I360" s="110">
        <f t="shared" ref="I360:I361" si="131">H360*12</f>
        <v>9600</v>
      </c>
      <c r="J360" s="232"/>
      <c r="K360" s="167"/>
    </row>
    <row r="361" spans="1:11" x14ac:dyDescent="0.2">
      <c r="A361" s="110"/>
      <c r="B361" s="40" t="s">
        <v>30</v>
      </c>
      <c r="C361" s="40" t="s">
        <v>384</v>
      </c>
      <c r="D361" s="163" t="s">
        <v>626</v>
      </c>
      <c r="E361" s="32">
        <v>1</v>
      </c>
      <c r="F361" s="32">
        <v>0.8</v>
      </c>
      <c r="G361" s="32">
        <v>800</v>
      </c>
      <c r="H361" s="32">
        <f t="shared" si="130"/>
        <v>800</v>
      </c>
      <c r="I361" s="110">
        <f t="shared" si="131"/>
        <v>9600</v>
      </c>
      <c r="J361" s="232"/>
      <c r="K361" s="167"/>
    </row>
    <row r="362" spans="1:11" x14ac:dyDescent="0.2">
      <c r="A362" s="122">
        <v>5</v>
      </c>
      <c r="B362" s="55" t="s">
        <v>143</v>
      </c>
      <c r="C362" s="55"/>
      <c r="D362" s="55"/>
      <c r="E362" s="56">
        <f>SUM(E363:E365)</f>
        <v>3</v>
      </c>
      <c r="F362" s="57"/>
      <c r="G362" s="57"/>
      <c r="H362" s="56">
        <f>SUM(H363:H365)</f>
        <v>2400</v>
      </c>
      <c r="I362" s="56">
        <f t="shared" si="112"/>
        <v>28800</v>
      </c>
      <c r="J362" s="232"/>
      <c r="K362" s="167"/>
    </row>
    <row r="363" spans="1:11" x14ac:dyDescent="0.2">
      <c r="A363" s="110"/>
      <c r="B363" s="40" t="s">
        <v>30</v>
      </c>
      <c r="C363" s="40" t="s">
        <v>385</v>
      </c>
      <c r="D363" s="163" t="s">
        <v>627</v>
      </c>
      <c r="E363" s="32">
        <v>1</v>
      </c>
      <c r="F363" s="32">
        <f t="shared" si="127"/>
        <v>0.8</v>
      </c>
      <c r="G363" s="32">
        <v>800</v>
      </c>
      <c r="H363" s="32">
        <f>E363*G363</f>
        <v>800</v>
      </c>
      <c r="I363" s="110">
        <f t="shared" si="112"/>
        <v>9600</v>
      </c>
      <c r="J363" s="232"/>
      <c r="K363" s="167"/>
    </row>
    <row r="364" spans="1:11" x14ac:dyDescent="0.2">
      <c r="A364" s="110"/>
      <c r="B364" s="40" t="s">
        <v>30</v>
      </c>
      <c r="C364" s="141" t="s">
        <v>161</v>
      </c>
      <c r="D364" s="141"/>
      <c r="E364" s="32">
        <v>1</v>
      </c>
      <c r="F364" s="32">
        <v>0.8</v>
      </c>
      <c r="G364" s="32">
        <v>800</v>
      </c>
      <c r="H364" s="32">
        <f t="shared" ref="H364:H365" si="132">E364*G364</f>
        <v>800</v>
      </c>
      <c r="I364" s="110">
        <f t="shared" ref="I364:I365" si="133">H364*12</f>
        <v>9600</v>
      </c>
      <c r="J364" s="232"/>
      <c r="K364" s="167"/>
    </row>
    <row r="365" spans="1:11" x14ac:dyDescent="0.2">
      <c r="A365" s="110"/>
      <c r="B365" s="40" t="s">
        <v>30</v>
      </c>
      <c r="C365" s="141" t="s">
        <v>161</v>
      </c>
      <c r="D365" s="141"/>
      <c r="E365" s="32">
        <v>1</v>
      </c>
      <c r="F365" s="32">
        <v>0.8</v>
      </c>
      <c r="G365" s="32">
        <v>800</v>
      </c>
      <c r="H365" s="32">
        <f t="shared" si="132"/>
        <v>800</v>
      </c>
      <c r="I365" s="110">
        <f t="shared" si="133"/>
        <v>9600</v>
      </c>
      <c r="J365" s="232"/>
      <c r="K365" s="167"/>
    </row>
    <row r="366" spans="1:11" x14ac:dyDescent="0.2">
      <c r="A366" s="122">
        <v>6</v>
      </c>
      <c r="B366" s="55" t="s">
        <v>144</v>
      </c>
      <c r="C366" s="55"/>
      <c r="D366" s="55"/>
      <c r="E366" s="56">
        <f>SUM(E367:E369)</f>
        <v>3</v>
      </c>
      <c r="F366" s="57"/>
      <c r="G366" s="57"/>
      <c r="H366" s="56">
        <f>SUM(H367:H369)</f>
        <v>2400</v>
      </c>
      <c r="I366" s="56">
        <f t="shared" si="112"/>
        <v>28800</v>
      </c>
      <c r="J366" s="232"/>
      <c r="K366" s="167"/>
    </row>
    <row r="367" spans="1:11" x14ac:dyDescent="0.2">
      <c r="A367" s="110"/>
      <c r="B367" s="40" t="s">
        <v>30</v>
      </c>
      <c r="C367" s="40" t="s">
        <v>386</v>
      </c>
      <c r="D367" s="157" t="s">
        <v>628</v>
      </c>
      <c r="E367" s="32">
        <v>1</v>
      </c>
      <c r="F367" s="32">
        <f t="shared" si="127"/>
        <v>0.8</v>
      </c>
      <c r="G367" s="32">
        <v>800</v>
      </c>
      <c r="H367" s="35">
        <f>E367*G367</f>
        <v>800</v>
      </c>
      <c r="I367" s="110">
        <f t="shared" si="112"/>
        <v>9600</v>
      </c>
      <c r="J367" s="232"/>
      <c r="K367" s="167"/>
    </row>
    <row r="368" spans="1:11" x14ac:dyDescent="0.2">
      <c r="A368" s="110"/>
      <c r="B368" s="40" t="s">
        <v>30</v>
      </c>
      <c r="C368" s="40" t="s">
        <v>387</v>
      </c>
      <c r="D368" s="163" t="s">
        <v>629</v>
      </c>
      <c r="E368" s="32">
        <v>1</v>
      </c>
      <c r="F368" s="32">
        <v>0.8</v>
      </c>
      <c r="G368" s="32">
        <v>800</v>
      </c>
      <c r="H368" s="35">
        <f t="shared" ref="H368:H369" si="134">E368*G368</f>
        <v>800</v>
      </c>
      <c r="I368" s="110">
        <f t="shared" ref="I368:I369" si="135">H368*12</f>
        <v>9600</v>
      </c>
      <c r="J368" s="232"/>
      <c r="K368" s="167"/>
    </row>
    <row r="369" spans="1:11" x14ac:dyDescent="0.2">
      <c r="A369" s="110"/>
      <c r="B369" s="40" t="s">
        <v>30</v>
      </c>
      <c r="C369" s="141" t="s">
        <v>161</v>
      </c>
      <c r="D369" s="141"/>
      <c r="E369" s="32">
        <v>1</v>
      </c>
      <c r="F369" s="32">
        <v>0.8</v>
      </c>
      <c r="G369" s="32">
        <v>800</v>
      </c>
      <c r="H369" s="35">
        <f t="shared" si="134"/>
        <v>800</v>
      </c>
      <c r="I369" s="110">
        <f t="shared" si="135"/>
        <v>9600</v>
      </c>
      <c r="J369" s="232"/>
      <c r="K369" s="167"/>
    </row>
    <row r="370" spans="1:11" x14ac:dyDescent="0.2">
      <c r="A370" s="124" t="s">
        <v>51</v>
      </c>
      <c r="B370" s="48" t="s">
        <v>88</v>
      </c>
      <c r="C370" s="48"/>
      <c r="D370" s="48"/>
      <c r="E370" s="44">
        <f>E371+E388+E392+E394+E396+E398</f>
        <v>26</v>
      </c>
      <c r="F370" s="39"/>
      <c r="G370" s="44"/>
      <c r="H370" s="44">
        <f>H371+H388+H392+H394+H396+H398</f>
        <v>20900</v>
      </c>
      <c r="I370" s="44">
        <f>I371+I388+I392+I394+I396+I398</f>
        <v>250800</v>
      </c>
      <c r="J370" s="232"/>
      <c r="K370" s="167"/>
    </row>
    <row r="371" spans="1:11" x14ac:dyDescent="0.2">
      <c r="A371" s="120"/>
      <c r="B371" s="61" t="s">
        <v>50</v>
      </c>
      <c r="C371" s="61"/>
      <c r="D371" s="61"/>
      <c r="E371" s="62">
        <f>SUM(E372:E387)</f>
        <v>17</v>
      </c>
      <c r="F371" s="57"/>
      <c r="G371" s="62"/>
      <c r="H371" s="62">
        <f>SUM(H372:H387)</f>
        <v>13700</v>
      </c>
      <c r="I371" s="62">
        <f t="shared" si="112"/>
        <v>164400</v>
      </c>
      <c r="J371" s="232"/>
      <c r="K371" s="167"/>
    </row>
    <row r="372" spans="1:11" x14ac:dyDescent="0.3">
      <c r="A372" s="121"/>
      <c r="B372" s="209" t="s">
        <v>28</v>
      </c>
      <c r="C372" s="209" t="s">
        <v>389</v>
      </c>
      <c r="D372" s="200" t="s">
        <v>632</v>
      </c>
      <c r="E372" s="108">
        <v>1</v>
      </c>
      <c r="F372" s="88">
        <f t="shared" ref="F372:F373" si="136">+G372/1000</f>
        <v>1.2</v>
      </c>
      <c r="G372" s="108">
        <v>1200</v>
      </c>
      <c r="H372" s="108">
        <f>E372*G372</f>
        <v>1200</v>
      </c>
      <c r="I372" s="110">
        <f t="shared" ref="I372" si="137">H372*12</f>
        <v>14400</v>
      </c>
      <c r="J372" s="232"/>
      <c r="K372" s="167"/>
    </row>
    <row r="373" spans="1:11" x14ac:dyDescent="0.2">
      <c r="A373" s="121"/>
      <c r="B373" s="117" t="s">
        <v>31</v>
      </c>
      <c r="C373" s="128" t="s">
        <v>161</v>
      </c>
      <c r="D373" s="128"/>
      <c r="E373" s="108">
        <v>1</v>
      </c>
      <c r="F373" s="88">
        <f t="shared" si="136"/>
        <v>0.8</v>
      </c>
      <c r="G373" s="108">
        <v>800</v>
      </c>
      <c r="H373" s="108">
        <f>E373*G373</f>
        <v>800</v>
      </c>
      <c r="I373" s="110">
        <f t="shared" ref="I373" si="138">H373*12</f>
        <v>9600</v>
      </c>
      <c r="J373" s="232"/>
      <c r="K373" s="167"/>
    </row>
    <row r="374" spans="1:11" x14ac:dyDescent="0.3">
      <c r="A374" s="121"/>
      <c r="B374" s="40" t="s">
        <v>30</v>
      </c>
      <c r="C374" s="40" t="s">
        <v>391</v>
      </c>
      <c r="D374" s="162" t="s">
        <v>633</v>
      </c>
      <c r="E374" s="108">
        <v>1</v>
      </c>
      <c r="F374" s="32">
        <f t="shared" si="127"/>
        <v>0.8</v>
      </c>
      <c r="G374" s="108">
        <v>800</v>
      </c>
      <c r="H374" s="108">
        <f>E374*G374</f>
        <v>800</v>
      </c>
      <c r="I374" s="110">
        <f t="shared" si="112"/>
        <v>9600</v>
      </c>
      <c r="J374" s="232"/>
      <c r="K374" s="167"/>
    </row>
    <row r="375" spans="1:11" x14ac:dyDescent="0.2">
      <c r="A375" s="121"/>
      <c r="B375" s="195" t="s">
        <v>30</v>
      </c>
      <c r="C375" s="195" t="s">
        <v>416</v>
      </c>
      <c r="D375" s="204" t="s">
        <v>634</v>
      </c>
      <c r="E375" s="108">
        <v>1</v>
      </c>
      <c r="F375" s="32">
        <v>0.8</v>
      </c>
      <c r="G375" s="108">
        <v>800</v>
      </c>
      <c r="H375" s="108">
        <f t="shared" ref="H375:H385" si="139">E375*G375</f>
        <v>800</v>
      </c>
      <c r="I375" s="110">
        <f t="shared" ref="I375:I385" si="140">H375*12</f>
        <v>9600</v>
      </c>
      <c r="J375" s="232"/>
      <c r="K375" s="167"/>
    </row>
    <row r="376" spans="1:11" x14ac:dyDescent="0.2">
      <c r="A376" s="121"/>
      <c r="B376" s="40" t="s">
        <v>30</v>
      </c>
      <c r="C376" s="40" t="s">
        <v>392</v>
      </c>
      <c r="D376" s="157" t="s">
        <v>635</v>
      </c>
      <c r="E376" s="108">
        <v>1</v>
      </c>
      <c r="F376" s="32">
        <v>0.8</v>
      </c>
      <c r="G376" s="108">
        <v>800</v>
      </c>
      <c r="H376" s="108">
        <f t="shared" si="139"/>
        <v>800</v>
      </c>
      <c r="I376" s="110">
        <f t="shared" si="140"/>
        <v>9600</v>
      </c>
      <c r="J376" s="232"/>
      <c r="K376" s="167"/>
    </row>
    <row r="377" spans="1:11" x14ac:dyDescent="0.3">
      <c r="A377" s="121"/>
      <c r="B377" s="40" t="s">
        <v>30</v>
      </c>
      <c r="C377" s="40" t="s">
        <v>393</v>
      </c>
      <c r="D377" s="162" t="s">
        <v>636</v>
      </c>
      <c r="E377" s="108">
        <v>1</v>
      </c>
      <c r="F377" s="32">
        <v>0.8</v>
      </c>
      <c r="G377" s="108">
        <v>800</v>
      </c>
      <c r="H377" s="108">
        <f t="shared" si="139"/>
        <v>800</v>
      </c>
      <c r="I377" s="110">
        <f t="shared" si="140"/>
        <v>9600</v>
      </c>
      <c r="J377" s="232"/>
      <c r="K377" s="167"/>
    </row>
    <row r="378" spans="1:11" x14ac:dyDescent="0.2">
      <c r="A378" s="121"/>
      <c r="B378" s="40" t="s">
        <v>30</v>
      </c>
      <c r="C378" s="141" t="s">
        <v>161</v>
      </c>
      <c r="D378" s="141"/>
      <c r="E378" s="108">
        <v>1</v>
      </c>
      <c r="F378" s="32">
        <v>0.8</v>
      </c>
      <c r="G378" s="108">
        <v>800</v>
      </c>
      <c r="H378" s="108">
        <f t="shared" si="139"/>
        <v>800</v>
      </c>
      <c r="I378" s="110">
        <f t="shared" si="140"/>
        <v>9600</v>
      </c>
      <c r="J378" s="232"/>
      <c r="K378" s="167"/>
    </row>
    <row r="379" spans="1:11" x14ac:dyDescent="0.2">
      <c r="A379" s="121"/>
      <c r="B379" s="40" t="s">
        <v>30</v>
      </c>
      <c r="C379" s="40" t="s">
        <v>394</v>
      </c>
      <c r="D379" s="161" t="s">
        <v>637</v>
      </c>
      <c r="E379" s="108">
        <v>1</v>
      </c>
      <c r="F379" s="32">
        <v>0.8</v>
      </c>
      <c r="G379" s="108">
        <v>800</v>
      </c>
      <c r="H379" s="108">
        <f t="shared" si="139"/>
        <v>800</v>
      </c>
      <c r="I379" s="110">
        <f t="shared" si="140"/>
        <v>9600</v>
      </c>
      <c r="J379" s="232"/>
      <c r="K379" s="167"/>
    </row>
    <row r="380" spans="1:11" x14ac:dyDescent="0.2">
      <c r="A380" s="121"/>
      <c r="B380" s="40" t="s">
        <v>30</v>
      </c>
      <c r="C380" s="40" t="s">
        <v>415</v>
      </c>
      <c r="D380" s="157" t="s">
        <v>638</v>
      </c>
      <c r="E380" s="108">
        <v>1</v>
      </c>
      <c r="F380" s="32">
        <v>0.8</v>
      </c>
      <c r="G380" s="108">
        <v>800</v>
      </c>
      <c r="H380" s="108">
        <f t="shared" si="139"/>
        <v>800</v>
      </c>
      <c r="I380" s="110">
        <f t="shared" si="140"/>
        <v>9600</v>
      </c>
      <c r="J380" s="232"/>
      <c r="K380" s="167"/>
    </row>
    <row r="381" spans="1:11" x14ac:dyDescent="0.2">
      <c r="A381" s="121"/>
      <c r="B381" s="40" t="s">
        <v>30</v>
      </c>
      <c r="C381" s="141" t="s">
        <v>161</v>
      </c>
      <c r="D381" s="141"/>
      <c r="E381" s="108">
        <v>1</v>
      </c>
      <c r="F381" s="32">
        <v>0.8</v>
      </c>
      <c r="G381" s="108">
        <v>800</v>
      </c>
      <c r="H381" s="108">
        <f t="shared" si="139"/>
        <v>800</v>
      </c>
      <c r="I381" s="110">
        <f t="shared" si="140"/>
        <v>9600</v>
      </c>
      <c r="J381" s="232"/>
      <c r="K381" s="167"/>
    </row>
    <row r="382" spans="1:11" x14ac:dyDescent="0.2">
      <c r="A382" s="121"/>
      <c r="B382" s="40" t="s">
        <v>30</v>
      </c>
      <c r="C382" s="141" t="s">
        <v>161</v>
      </c>
      <c r="D382" s="141"/>
      <c r="E382" s="108">
        <v>1</v>
      </c>
      <c r="F382" s="32">
        <v>0.8</v>
      </c>
      <c r="G382" s="108">
        <v>800</v>
      </c>
      <c r="H382" s="108">
        <f t="shared" si="139"/>
        <v>800</v>
      </c>
      <c r="I382" s="110">
        <f t="shared" si="140"/>
        <v>9600</v>
      </c>
      <c r="J382" s="232"/>
      <c r="K382" s="167"/>
    </row>
    <row r="383" spans="1:11" x14ac:dyDescent="0.2">
      <c r="A383" s="121"/>
      <c r="B383" s="40" t="s">
        <v>30</v>
      </c>
      <c r="C383" s="141" t="s">
        <v>161</v>
      </c>
      <c r="D383" s="141"/>
      <c r="E383" s="108">
        <v>1</v>
      </c>
      <c r="F383" s="32">
        <v>0.8</v>
      </c>
      <c r="G383" s="108">
        <v>800</v>
      </c>
      <c r="H383" s="108">
        <f t="shared" si="139"/>
        <v>800</v>
      </c>
      <c r="I383" s="110">
        <f t="shared" si="140"/>
        <v>9600</v>
      </c>
      <c r="J383" s="232"/>
      <c r="K383" s="167"/>
    </row>
    <row r="384" spans="1:11" x14ac:dyDescent="0.2">
      <c r="A384" s="121"/>
      <c r="B384" s="40" t="s">
        <v>30</v>
      </c>
      <c r="C384" s="141" t="s">
        <v>161</v>
      </c>
      <c r="D384" s="141"/>
      <c r="E384" s="108">
        <v>1</v>
      </c>
      <c r="F384" s="32">
        <v>0.8</v>
      </c>
      <c r="G384" s="108">
        <v>800</v>
      </c>
      <c r="H384" s="108">
        <f t="shared" si="139"/>
        <v>800</v>
      </c>
      <c r="I384" s="110">
        <f t="shared" si="140"/>
        <v>9600</v>
      </c>
      <c r="J384" s="232"/>
      <c r="K384" s="167"/>
    </row>
    <row r="385" spans="1:12" x14ac:dyDescent="0.2">
      <c r="A385" s="121"/>
      <c r="B385" s="40" t="s">
        <v>30</v>
      </c>
      <c r="C385" s="141" t="s">
        <v>161</v>
      </c>
      <c r="D385" s="141"/>
      <c r="E385" s="108">
        <v>1</v>
      </c>
      <c r="F385" s="32">
        <v>0.8</v>
      </c>
      <c r="G385" s="108">
        <v>800</v>
      </c>
      <c r="H385" s="108">
        <f t="shared" si="139"/>
        <v>800</v>
      </c>
      <c r="I385" s="110">
        <f t="shared" si="140"/>
        <v>9600</v>
      </c>
      <c r="J385" s="232"/>
      <c r="K385" s="167"/>
    </row>
    <row r="386" spans="1:12" x14ac:dyDescent="0.3">
      <c r="A386" s="121"/>
      <c r="B386" s="117" t="s">
        <v>32</v>
      </c>
      <c r="C386" s="117" t="s">
        <v>390</v>
      </c>
      <c r="D386" s="162" t="s">
        <v>630</v>
      </c>
      <c r="E386" s="108">
        <v>2</v>
      </c>
      <c r="F386" s="32">
        <f t="shared" si="127"/>
        <v>0.8</v>
      </c>
      <c r="G386" s="108">
        <v>800</v>
      </c>
      <c r="H386" s="108">
        <f>E386*G386</f>
        <v>1600</v>
      </c>
      <c r="I386" s="110">
        <f t="shared" si="112"/>
        <v>19200</v>
      </c>
      <c r="J386" s="232"/>
      <c r="K386" s="167"/>
    </row>
    <row r="387" spans="1:12" x14ac:dyDescent="0.3">
      <c r="A387" s="121"/>
      <c r="B387" s="117" t="s">
        <v>15</v>
      </c>
      <c r="C387" s="117" t="s">
        <v>388</v>
      </c>
      <c r="D387" s="162" t="s">
        <v>631</v>
      </c>
      <c r="E387" s="108">
        <v>1</v>
      </c>
      <c r="F387" s="88">
        <f>+G387/1000</f>
        <v>0.5</v>
      </c>
      <c r="G387" s="108">
        <v>500</v>
      </c>
      <c r="H387" s="108">
        <f>E387*G387</f>
        <v>500</v>
      </c>
      <c r="I387" s="110">
        <f t="shared" si="112"/>
        <v>6000</v>
      </c>
      <c r="J387" s="232"/>
      <c r="K387" s="167"/>
      <c r="L387" s="136" t="s">
        <v>266</v>
      </c>
    </row>
    <row r="388" spans="1:12" x14ac:dyDescent="0.2">
      <c r="A388" s="122">
        <v>2</v>
      </c>
      <c r="B388" s="61" t="s">
        <v>145</v>
      </c>
      <c r="C388" s="61"/>
      <c r="D388" s="61"/>
      <c r="E388" s="56">
        <f>SUM(E389:E391)</f>
        <v>3</v>
      </c>
      <c r="F388" s="57"/>
      <c r="G388" s="57"/>
      <c r="H388" s="56">
        <f>SUM(H389:H391)</f>
        <v>2400</v>
      </c>
      <c r="I388" s="56">
        <f t="shared" si="112"/>
        <v>28800</v>
      </c>
      <c r="J388" s="232"/>
      <c r="K388" s="167"/>
    </row>
    <row r="389" spans="1:12" x14ac:dyDescent="0.2">
      <c r="A389" s="110"/>
      <c r="B389" s="40" t="s">
        <v>30</v>
      </c>
      <c r="C389" s="141" t="s">
        <v>161</v>
      </c>
      <c r="D389" s="141"/>
      <c r="E389" s="32">
        <v>1</v>
      </c>
      <c r="F389" s="32">
        <f t="shared" ref="F389:F399" si="141">+G389/1000</f>
        <v>0.8</v>
      </c>
      <c r="G389" s="32">
        <v>800</v>
      </c>
      <c r="H389" s="32">
        <f>E389*G389</f>
        <v>800</v>
      </c>
      <c r="I389" s="110">
        <f t="shared" si="112"/>
        <v>9600</v>
      </c>
      <c r="J389" s="232"/>
      <c r="K389" s="167"/>
    </row>
    <row r="390" spans="1:12" x14ac:dyDescent="0.3">
      <c r="A390" s="110"/>
      <c r="B390" s="195" t="s">
        <v>30</v>
      </c>
      <c r="C390" s="195" t="s">
        <v>395</v>
      </c>
      <c r="D390" s="200" t="s">
        <v>639</v>
      </c>
      <c r="E390" s="32">
        <v>1</v>
      </c>
      <c r="F390" s="32">
        <v>0.8</v>
      </c>
      <c r="G390" s="32">
        <v>800</v>
      </c>
      <c r="H390" s="32">
        <f t="shared" ref="H390:H391" si="142">E390*G390</f>
        <v>800</v>
      </c>
      <c r="I390" s="110">
        <f t="shared" ref="I390:I391" si="143">H390*12</f>
        <v>9600</v>
      </c>
      <c r="J390" s="232"/>
      <c r="K390" s="167"/>
    </row>
    <row r="391" spans="1:12" x14ac:dyDescent="0.2">
      <c r="A391" s="110"/>
      <c r="B391" s="40" t="s">
        <v>30</v>
      </c>
      <c r="C391" s="141" t="s">
        <v>161</v>
      </c>
      <c r="D391" s="141"/>
      <c r="E391" s="32">
        <v>1</v>
      </c>
      <c r="F391" s="32">
        <v>0.8</v>
      </c>
      <c r="G391" s="32">
        <v>800</v>
      </c>
      <c r="H391" s="32">
        <f t="shared" si="142"/>
        <v>800</v>
      </c>
      <c r="I391" s="110">
        <f t="shared" si="143"/>
        <v>9600</v>
      </c>
      <c r="J391" s="232"/>
      <c r="K391" s="167"/>
    </row>
    <row r="392" spans="1:12" x14ac:dyDescent="0.2">
      <c r="A392" s="122">
        <v>3</v>
      </c>
      <c r="B392" s="60" t="s">
        <v>146</v>
      </c>
      <c r="C392" s="60"/>
      <c r="D392" s="60"/>
      <c r="E392" s="56">
        <f>E393</f>
        <v>1</v>
      </c>
      <c r="F392" s="57"/>
      <c r="G392" s="57"/>
      <c r="H392" s="56">
        <f>H393</f>
        <v>800</v>
      </c>
      <c r="I392" s="56">
        <f t="shared" si="112"/>
        <v>9600</v>
      </c>
      <c r="J392" s="232"/>
      <c r="K392" s="167"/>
    </row>
    <row r="393" spans="1:12" x14ac:dyDescent="0.2">
      <c r="A393" s="110"/>
      <c r="B393" s="40" t="s">
        <v>30</v>
      </c>
      <c r="C393" s="40" t="s">
        <v>396</v>
      </c>
      <c r="D393" s="157" t="s">
        <v>640</v>
      </c>
      <c r="E393" s="32">
        <v>1</v>
      </c>
      <c r="F393" s="32">
        <f t="shared" si="141"/>
        <v>0.8</v>
      </c>
      <c r="G393" s="32">
        <v>800</v>
      </c>
      <c r="H393" s="32">
        <f>E393*G393</f>
        <v>800</v>
      </c>
      <c r="I393" s="110">
        <f t="shared" si="112"/>
        <v>9600</v>
      </c>
      <c r="J393" s="232"/>
      <c r="K393" s="167"/>
    </row>
    <row r="394" spans="1:12" x14ac:dyDescent="0.2">
      <c r="A394" s="122">
        <v>4</v>
      </c>
      <c r="B394" s="60" t="s">
        <v>147</v>
      </c>
      <c r="C394" s="60"/>
      <c r="D394" s="60"/>
      <c r="E394" s="56">
        <f>E395</f>
        <v>1</v>
      </c>
      <c r="F394" s="57"/>
      <c r="G394" s="57"/>
      <c r="H394" s="56">
        <f>H395</f>
        <v>800</v>
      </c>
      <c r="I394" s="56">
        <f t="shared" si="112"/>
        <v>9600</v>
      </c>
      <c r="J394" s="232"/>
      <c r="K394" s="167"/>
    </row>
    <row r="395" spans="1:12" x14ac:dyDescent="0.2">
      <c r="A395" s="110"/>
      <c r="B395" s="40" t="s">
        <v>30</v>
      </c>
      <c r="C395" s="40" t="s">
        <v>397</v>
      </c>
      <c r="D395" s="157" t="s">
        <v>641</v>
      </c>
      <c r="E395" s="32">
        <v>1</v>
      </c>
      <c r="F395" s="32">
        <f t="shared" si="141"/>
        <v>0.8</v>
      </c>
      <c r="G395" s="32">
        <v>800</v>
      </c>
      <c r="H395" s="35">
        <f>E395*G395</f>
        <v>800</v>
      </c>
      <c r="I395" s="110">
        <f t="shared" si="112"/>
        <v>9600</v>
      </c>
      <c r="J395" s="232"/>
      <c r="K395" s="167"/>
    </row>
    <row r="396" spans="1:12" x14ac:dyDescent="0.2">
      <c r="A396" s="122">
        <v>5</v>
      </c>
      <c r="B396" s="60" t="s">
        <v>148</v>
      </c>
      <c r="C396" s="60"/>
      <c r="D396" s="60"/>
      <c r="E396" s="56">
        <f>E397</f>
        <v>1</v>
      </c>
      <c r="F396" s="57"/>
      <c r="G396" s="57"/>
      <c r="H396" s="56">
        <f>H397</f>
        <v>800</v>
      </c>
      <c r="I396" s="56">
        <f t="shared" si="112"/>
        <v>9600</v>
      </c>
      <c r="J396" s="232"/>
      <c r="K396" s="167"/>
    </row>
    <row r="397" spans="1:12" x14ac:dyDescent="0.2">
      <c r="A397" s="110"/>
      <c r="B397" s="40" t="s">
        <v>30</v>
      </c>
      <c r="C397" s="40" t="s">
        <v>398</v>
      </c>
      <c r="D397" s="157" t="s">
        <v>642</v>
      </c>
      <c r="E397" s="32">
        <v>1</v>
      </c>
      <c r="F397" s="32">
        <f t="shared" si="141"/>
        <v>0.8</v>
      </c>
      <c r="G397" s="32">
        <v>800</v>
      </c>
      <c r="H397" s="35">
        <f>E397*G397</f>
        <v>800</v>
      </c>
      <c r="I397" s="110">
        <f t="shared" si="112"/>
        <v>9600</v>
      </c>
      <c r="J397" s="232"/>
      <c r="K397" s="167"/>
    </row>
    <row r="398" spans="1:12" x14ac:dyDescent="0.2">
      <c r="A398" s="122">
        <v>6</v>
      </c>
      <c r="B398" s="60" t="s">
        <v>149</v>
      </c>
      <c r="C398" s="60"/>
      <c r="D398" s="60"/>
      <c r="E398" s="56">
        <f>SUM(E399:E401)</f>
        <v>3</v>
      </c>
      <c r="F398" s="57"/>
      <c r="G398" s="57"/>
      <c r="H398" s="56">
        <f>SUM(H399:H401)</f>
        <v>2400</v>
      </c>
      <c r="I398" s="56">
        <f t="shared" si="112"/>
        <v>28800</v>
      </c>
      <c r="J398" s="232"/>
      <c r="K398" s="167"/>
    </row>
    <row r="399" spans="1:12" x14ac:dyDescent="0.2">
      <c r="A399" s="110"/>
      <c r="B399" s="40" t="s">
        <v>30</v>
      </c>
      <c r="C399" s="40" t="s">
        <v>399</v>
      </c>
      <c r="D399" s="158" t="s">
        <v>644</v>
      </c>
      <c r="E399" s="32">
        <v>1</v>
      </c>
      <c r="F399" s="32">
        <f t="shared" si="141"/>
        <v>0.8</v>
      </c>
      <c r="G399" s="32">
        <v>800</v>
      </c>
      <c r="H399" s="32">
        <f>E399*G399</f>
        <v>800</v>
      </c>
      <c r="I399" s="110">
        <f t="shared" si="112"/>
        <v>9600</v>
      </c>
      <c r="J399" s="232"/>
      <c r="K399" s="167"/>
    </row>
    <row r="400" spans="1:12" x14ac:dyDescent="0.3">
      <c r="A400" s="110"/>
      <c r="B400" s="40" t="s">
        <v>30</v>
      </c>
      <c r="C400" s="40" t="s">
        <v>409</v>
      </c>
      <c r="D400" s="162" t="s">
        <v>643</v>
      </c>
      <c r="E400" s="32">
        <v>1</v>
      </c>
      <c r="F400" s="32">
        <v>0.8</v>
      </c>
      <c r="G400" s="32">
        <v>800</v>
      </c>
      <c r="H400" s="32">
        <f t="shared" ref="H400:H401" si="144">E400*G400</f>
        <v>800</v>
      </c>
      <c r="I400" s="110">
        <f t="shared" ref="I400:I401" si="145">H400*12</f>
        <v>9600</v>
      </c>
      <c r="J400" s="232"/>
      <c r="K400" s="167"/>
    </row>
    <row r="401" spans="1:11" x14ac:dyDescent="0.2">
      <c r="A401" s="110"/>
      <c r="B401" s="40" t="s">
        <v>30</v>
      </c>
      <c r="C401" s="141" t="s">
        <v>161</v>
      </c>
      <c r="D401" s="141"/>
      <c r="E401" s="32">
        <v>1</v>
      </c>
      <c r="F401" s="32">
        <v>0.8</v>
      </c>
      <c r="G401" s="32">
        <v>800</v>
      </c>
      <c r="H401" s="32">
        <f t="shared" si="144"/>
        <v>800</v>
      </c>
      <c r="I401" s="110">
        <f t="shared" si="145"/>
        <v>9600</v>
      </c>
      <c r="J401" s="232"/>
      <c r="K401" s="167"/>
    </row>
    <row r="402" spans="1:11" x14ac:dyDescent="0.2">
      <c r="A402" s="124" t="s">
        <v>150</v>
      </c>
      <c r="B402" s="47" t="s">
        <v>52</v>
      </c>
      <c r="C402" s="47"/>
      <c r="D402" s="47"/>
      <c r="E402" s="44">
        <v>0</v>
      </c>
      <c r="F402" s="44"/>
      <c r="G402" s="44"/>
      <c r="H402" s="44">
        <f>H403+H404</f>
        <v>0</v>
      </c>
      <c r="I402" s="44">
        <f t="shared" si="112"/>
        <v>0</v>
      </c>
      <c r="J402" s="232"/>
      <c r="K402" s="167"/>
    </row>
    <row r="403" spans="1:11" x14ac:dyDescent="0.2">
      <c r="A403" s="110"/>
      <c r="B403" s="30"/>
      <c r="C403" s="30"/>
      <c r="D403" s="30"/>
      <c r="E403" s="31"/>
      <c r="F403" s="31"/>
      <c r="G403" s="31"/>
      <c r="H403" s="31"/>
      <c r="I403" s="82"/>
      <c r="J403" s="232"/>
      <c r="K403" s="167"/>
    </row>
    <row r="404" spans="1:11" x14ac:dyDescent="0.2">
      <c r="A404" s="110"/>
      <c r="B404" s="30"/>
      <c r="C404" s="30"/>
      <c r="D404" s="30"/>
      <c r="E404" s="31"/>
      <c r="F404" s="31"/>
      <c r="G404" s="31"/>
      <c r="H404" s="31"/>
      <c r="I404" s="82"/>
      <c r="J404" s="232"/>
      <c r="K404" s="167"/>
    </row>
    <row r="405" spans="1:11" x14ac:dyDescent="0.2">
      <c r="H405" s="50"/>
    </row>
  </sheetData>
  <autoFilter ref="A5:N402"/>
  <mergeCells count="2">
    <mergeCell ref="J6:J404"/>
    <mergeCell ref="A3:J3"/>
  </mergeCells>
  <conditionalFormatting sqref="D193">
    <cfRule type="expression" dxfId="8" priority="8" stopIfTrue="1">
      <formula>#REF!&lt;16</formula>
    </cfRule>
    <cfRule type="expression" dxfId="7" priority="9" stopIfTrue="1">
      <formula>#REF!&lt;19</formula>
    </cfRule>
  </conditionalFormatting>
  <conditionalFormatting sqref="D195:D196">
    <cfRule type="expression" dxfId="6" priority="6" stopIfTrue="1">
      <formula>#REF!&lt;16</formula>
    </cfRule>
    <cfRule type="expression" dxfId="5" priority="7" stopIfTrue="1">
      <formula>#REF!&lt;19</formula>
    </cfRule>
  </conditionalFormatting>
  <conditionalFormatting sqref="D199:D200">
    <cfRule type="expression" dxfId="4" priority="4" stopIfTrue="1">
      <formula>#REF!&lt;16</formula>
    </cfRule>
    <cfRule type="expression" dxfId="3" priority="5" stopIfTrue="1">
      <formula>#REF!&lt;19</formula>
    </cfRule>
  </conditionalFormatting>
  <conditionalFormatting sqref="D205:D206">
    <cfRule type="expression" dxfId="2" priority="2" stopIfTrue="1">
      <formula>#REF!&lt;16</formula>
    </cfRule>
    <cfRule type="expression" dxfId="1" priority="3" stopIfTrue="1">
      <formula>#REF!&lt;19</formula>
    </cfRule>
  </conditionalFormatting>
  <conditionalFormatting sqref="K298">
    <cfRule type="duplicateValues" dxfId="0" priority="1"/>
  </conditionalFormatting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დანართი 1</vt:lpstr>
      <vt:lpstr>დანართი 2</vt:lpstr>
      <vt:lpstr>დანართი 3</vt:lpstr>
      <vt:lpstr>Sheet1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Giorgi Gelashvili</cp:lastModifiedBy>
  <cp:lastPrinted>2017-12-29T09:26:29Z</cp:lastPrinted>
  <dcterms:created xsi:type="dcterms:W3CDTF">2010-01-04T17:01:53Z</dcterms:created>
  <dcterms:modified xsi:type="dcterms:W3CDTF">2020-01-28T14:41:19Z</dcterms:modified>
</cp:coreProperties>
</file>